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C:\Users\DaliaJ\Desktop\"/>
    </mc:Choice>
  </mc:AlternateContent>
  <xr:revisionPtr revIDLastSave="0" documentId="13_ncr:1_{E9C492AB-A8B2-4AB0-9766-398BBAB0EB4A}" xr6:coauthVersionLast="47" xr6:coauthVersionMax="47" xr10:uidLastSave="{00000000-0000-0000-0000-000000000000}"/>
  <bookViews>
    <workbookView xWindow="-108" yWindow="-108" windowWidth="23256" windowHeight="12720" firstSheet="1" activeTab="1" xr2:uid="{A7F231E7-175F-4D18-AEF4-5C5D0777EE43}"/>
  </bookViews>
  <sheets>
    <sheet name="Data" sheetId="5" state="veryHidden" r:id="rId1"/>
    <sheet name="Calculator" sheetId="4" r:id="rId2"/>
  </sheets>
  <definedNames>
    <definedName name="atstumu_ikainiai">Data!$J$5:$L$16</definedName>
    <definedName name="dist_iki">Data!$K$5:$K$16</definedName>
    <definedName name="dist_kaina">Data!$L$5:$L$16</definedName>
    <definedName name="dist_nuo">Data!$J$5:$J$16</definedName>
    <definedName name="saliu_ikainiai">Data!$B$2:$E$28</definedName>
    <definedName name="trumpos_per_siena">Data!$C$65:$AA$89</definedName>
    <definedName name="valstybes53">Data!$B$65:$B$89</definedName>
    <definedName name="vietiniai_ikainiai">Data!$B$35:$C$58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4" l="1"/>
  <c r="F12" i="4"/>
  <c r="F10" i="4"/>
  <c r="F13" i="4"/>
  <c r="F14" i="4"/>
  <c r="F15" i="4"/>
  <c r="F16" i="4"/>
  <c r="F17" i="4"/>
  <c r="F18" i="4"/>
  <c r="F19" i="4"/>
  <c r="F24" i="4"/>
  <c r="I24" i="4"/>
  <c r="I25" i="4"/>
  <c r="I26" i="4"/>
  <c r="I27" i="4"/>
  <c r="I28" i="4"/>
  <c r="I29" i="4"/>
  <c r="I30" i="4"/>
  <c r="I31" i="4"/>
  <c r="F26" i="4"/>
  <c r="H27" i="4" a="1"/>
  <c r="H27" i="4" s="1"/>
  <c r="H28" i="4" a="1"/>
  <c r="H28" i="4" s="1"/>
  <c r="H29" i="4" a="1"/>
  <c r="H29" i="4" s="1"/>
  <c r="H30" i="4" a="1"/>
  <c r="H30" i="4" s="1"/>
  <c r="H31" i="4" a="1"/>
  <c r="H31" i="4" s="1"/>
  <c r="H25" i="4" a="1"/>
  <c r="H25" i="4" s="1"/>
  <c r="H26" i="4" a="1"/>
  <c r="H26" i="4" s="1"/>
  <c r="F25" i="4"/>
  <c r="F27" i="4"/>
  <c r="F28" i="4"/>
  <c r="F29" i="4"/>
  <c r="F30" i="4"/>
  <c r="F31" i="4"/>
  <c r="H24" i="4" a="1"/>
  <c r="H24" i="4" s="1"/>
  <c r="G62" i="5"/>
  <c r="E62" i="5"/>
  <c r="F62" i="5"/>
  <c r="C51" i="4"/>
  <c r="C49" i="4" l="1"/>
  <c r="J29" i="4"/>
  <c r="J26" i="4"/>
  <c r="J28" i="4"/>
  <c r="J25" i="4"/>
  <c r="J31" i="4"/>
  <c r="J27" i="4"/>
  <c r="J30" i="4"/>
  <c r="J24" i="4" l="1"/>
  <c r="C50" i="4" s="1"/>
  <c r="C53" i="4" s="1"/>
  <c r="C55"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<sst xmlns="http://schemas.openxmlformats.org/spreadsheetml/2006/main" count="695" uniqueCount="107">
  <si>
    <t xml:space="preserve">ŠALIS </t>
  </si>
  <si>
    <t>List of cost of one day (EUR)
;  Delegated Regulation (EU) 2022/2175 of 5 August 2022</t>
  </si>
  <si>
    <t>List of allowance per diem (EUR/day) (according 12/01/2021 EK decision for allowances for countries inside the EU under 2021-2027 program)</t>
  </si>
  <si>
    <t>List of Accomodation (EUR/day) (according 12/01/2021 EK decision for allowances for countries inside the EU under 2021-2027 program)</t>
  </si>
  <si>
    <t>Austria</t>
  </si>
  <si>
    <t>Belgium</t>
  </si>
  <si>
    <t>Bulgaria</t>
  </si>
  <si>
    <t>Croatia</t>
  </si>
  <si>
    <t>Cyprus</t>
  </si>
  <si>
    <t>Czechia</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</si>
  <si>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</si>
  <si>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</si>
  <si>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</si>
  <si>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</si>
  <si>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</si>
  <si>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</si>
  <si>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</si>
  <si>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</si>
  <si>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</si>
  <si>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</si>
  <si>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</si>
  <si>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</si>
  <si>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</si>
  <si>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</si>
  <si>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</si>
  <si>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</si>
  <si>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</si>
  <si>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</si>
  <si>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</si>
  <si>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t>
  </si>
  <si>
    <t>Sweden</t>
  </si>
  <si>
    <t>AT</t>
  </si>
  <si>
    <t>BE</t>
  </si>
  <si>
    <t>BG</t>
  </si>
  <si>
    <t>CZ</t>
  </si>
  <si>
    <t>DE</t>
  </si>
  <si>
    <t>DK</t>
  </si>
  <si>
    <t>EE</t>
  </si>
  <si>
    <t>EL</t>
  </si>
  <si>
    <t>ES</t>
  </si>
  <si>
    <t>FI</t>
  </si>
  <si>
    <t>FR</t>
  </si>
  <si>
    <t>HR</t>
  </si>
  <si>
    <t>HU</t>
  </si>
  <si>
    <t>IE</t>
  </si>
  <si>
    <t>IT</t>
  </si>
  <si>
    <t>LT</t>
  </si>
  <si>
    <t>LV</t>
  </si>
  <si>
    <t>NL</t>
  </si>
  <si>
    <t>PL</t>
  </si>
  <si>
    <t>PT</t>
  </si>
  <si>
    <t>RO</t>
  </si>
  <si>
    <t>SE</t>
  </si>
  <si>
    <t>SI</t>
  </si>
  <si>
    <t>SK</t>
  </si>
  <si>
    <t/>
  </si>
  <si>
    <t>Instruction how to fill the calculator:</t>
  </si>
  <si>
    <t>1. Salary</t>
  </si>
  <si>
    <t>Country of origin</t>
  </si>
  <si>
    <t>#</t>
  </si>
  <si>
    <t>Number of hours</t>
  </si>
  <si>
    <t>Number of person(-s)</t>
  </si>
  <si>
    <t xml:space="preserve">Salary rate per hour </t>
  </si>
  <si>
    <t>Overall cost</t>
  </si>
  <si>
    <t xml:space="preserve">Comment </t>
  </si>
  <si>
    <t>2. Travel costs*</t>
  </si>
  <si>
    <t xml:space="preserve">2. Travel costs </t>
  </si>
  <si>
    <t>Trip #</t>
  </si>
  <si>
    <t>Destination country</t>
  </si>
  <si>
    <t>Number of day (-s)</t>
  </si>
  <si>
    <t>Number of person (-s)</t>
  </si>
  <si>
    <t>Subsistence</t>
  </si>
  <si>
    <t>Distance</t>
  </si>
  <si>
    <t>Trip cost</t>
  </si>
  <si>
    <t>Accommodation cost</t>
  </si>
  <si>
    <t>Distance calculator link for travels more than 400 km</t>
  </si>
  <si>
    <t>(use exact locations you are planning to travel from and to)</t>
  </si>
  <si>
    <r>
      <rPr>
        <b/>
        <sz val="9.5"/>
        <color theme="1"/>
        <rFont val="Calibri"/>
        <family val="2"/>
        <charset val="186"/>
        <scheme val="minor"/>
      </rPr>
      <t>*</t>
    </r>
    <r>
      <rPr>
        <sz val="9.5"/>
        <color theme="1"/>
        <rFont val="Calibri"/>
        <family val="2"/>
        <charset val="186"/>
        <scheme val="minor"/>
      </rPr>
      <t xml:space="preserve"> include unit cost amounts for return air, rail and combinated air/rail journey, for intra-Member State return journeys by land between 50 and 400 km, </t>
    </r>
  </si>
  <si>
    <t>for Inter-Member States return journeys between 50 and 400 km as is determined in decision 12.1.2021 C(2021) 35 by the European Commission.</t>
  </si>
  <si>
    <t>3. Additional costs</t>
  </si>
  <si>
    <t>Comment</t>
  </si>
  <si>
    <t>1. Enter overll cost for travels** and meetings inside the country for building up partnerships and defining roles of actors;</t>
  </si>
  <si>
    <t xml:space="preserve">Meetings inside country </t>
  </si>
  <si>
    <r>
      <t xml:space="preserve">2. Comment what kind of travels, activities and expenses that are included in this amount.
</t>
    </r>
    <r>
      <rPr>
        <sz val="9.5"/>
        <color theme="1"/>
        <rFont val="Calibri"/>
        <family val="2"/>
        <charset val="186"/>
        <scheme val="minor"/>
      </rPr>
      <t>** excluding travel expenses already included in Table 2.</t>
    </r>
  </si>
  <si>
    <t>2. Comment what kind of other additional services and expenses that are included in this amount.</t>
  </si>
  <si>
    <t>Total</t>
  </si>
  <si>
    <t>Salary</t>
  </si>
  <si>
    <t xml:space="preserve">1. The results  of the 1st, 2nd and 3rd tables in is made automatically; </t>
  </si>
  <si>
    <t>Travel</t>
  </si>
  <si>
    <t>2. Please insert the requested flate rate of indirect costs up to a maximum of 7 %;</t>
  </si>
  <si>
    <t xml:space="preserve">Additional costs </t>
  </si>
  <si>
    <t>3. Overall indirect costs is made automatically of the total eligible direct costs;</t>
  </si>
  <si>
    <t>Flat rate (up to a maximum of 7% )</t>
  </si>
  <si>
    <t>4. Total cost for project is made automatically.</t>
  </si>
  <si>
    <t>Indirect costs total</t>
  </si>
  <si>
    <t>Exchange rate (InforEuro) (europa.eu)</t>
  </si>
  <si>
    <t xml:space="preserve">Please note, you should use the latest available monthly rate, e.g., on 9th of May 20XX the monthly rate for May 20XX is not yet known, so should take the one from April 20XX. </t>
  </si>
  <si>
    <t xml:space="preserve">rates for euro provided by EC on InforEuro </t>
  </si>
  <si>
    <t xml:space="preserve">*Please note that all calculations in the spreadsheet must be in the euro. If your country doesn't use the euro, for expenses calculations, please use the monthly accounting </t>
  </si>
  <si>
    <t>1. Choose the country of origin, where sending organization acts; 
2. Insert the number of the staff working hours (take into the account the working hours when the staff travels and visits potential partners); 
3. Insert the number of person(-s) for actual action; 
4. Insert salary rate per hour. Based on draft budget of real cost and using 1720 hourly method;
5. Overall cost is made automatically; 
6. Fill information in a separate line for a specific action (for example, you need coordinator for 10 days, expert for 2 days, content manager for 20 days, then separate this information); 
7. Comment what kind of specialists, activities and expenses are included in this amount and please also explain on what basis the salary rate is set.
(e.g. The sending agency's specialist will identify local partners with experience in youth work, organise meetings with them, agree on their roles and responsibilities in the project, agree on the terms of the agreement and organise the signing of the agreement. The terms of the agreements will also be negotiated with the other project partners. These functions require 40 working days, i.e. 320 hours.
The rate is based on the average hourly rate of a professional in the sending institution responsible for the development of the institution).</t>
  </si>
  <si>
    <t>Insert comment</t>
  </si>
  <si>
    <t>1. Choose the destination country to travel (country of origin is already chosen in the 1st table);
2. Insert the number of travelling day (-s) (take into the account the travelling and visiting days); 
3. Insert the number of travelling person (-s);  
4. Insert a distance by using Distance calculator link for travels more than 400 km (use exact locations you are planning to travel from and to) or a distance between 50 and 400 km for intra or Inter-Member States. 
5. Total subsistence, trip and accommodation cost are made automatically using the unit cost, which is determined in the Decision 12.1.2021 C(2021) 35 by the European Commission</t>
  </si>
  <si>
    <t xml:space="preserve">https://ec.europa.eu/info/funding-tenders/opportunities/docs/2021-2027/common/guidance/unit-cost-decision-travel_en.pdf </t>
  </si>
  <si>
    <t>6. Note the daily subsistence allowance is paid 100% per day.
7. Overall cost is made automatically;
8. Fill information in a separate line for every single travel (for example, you need two air/rail journeys, two intra or two Inter-Member States journeys, then separate this information);
9. If there is an exception of travelling which is not determined in the EK Decision (e.g., travels inside Malta, Cyprus, Luxembourg), please include these expenses in part 3.</t>
  </si>
  <si>
    <t xml:space="preserve">Expenses for activities in the Start-up Phase </t>
  </si>
  <si>
    <t>1. Enter overll cost for other additional costs you need for implementation 
of Start-up Phase;</t>
  </si>
  <si>
    <t>Costs to collect material (content/ translations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</si>
</sst>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2]\ * #,##0.00_);_([$€-2]\ * \(#,##0.00\);_([$€-2]\ * &quot;-&quot;??_);_(@_)"/>
    <numFmt numFmtId="166" formatCode="_-[$€-2]\ * #,##0.00_-;\-[$€-2]\ * #,##0.00_-;_-[$€-2]\ * &quot;-&quot;??_-;_-@_-"/>
  </numFmts>
  <fonts count="15" x14ac:knownFonts="1">
    <font>
      <sz val="11"/>
      <color theme="1"/>
      <name val="Calibri"/>
      <family val="2"/>
      <charset val="186"/>
      <scheme val="minor"/>
    </font>
    <font>
      <b/>
      <sz val="11"/>
      <color theme="1"/>
      <name val="Calibri"/>
      <family val="2"/>
      <charset val="186"/>
      <scheme val="minor"/>
    </font>
    <font>
      <u/>
      <sz val="11"/>
      <color theme="10"/>
      <name val="Calibri"/>
      <family val="2"/>
      <charset val="186"/>
      <scheme val="minor"/>
    </font>
    <font>
      <sz val="9"/>
      <color theme="1"/>
      <name val="Segoe UI"/>
      <family val="2"/>
      <charset val="186"/>
    </font>
    <font>
      <b/>
      <sz val="11"/>
      <color theme="1"/>
      <name val="Calibri"/>
      <family val="2"/>
      <scheme val="minor"/>
    </font>
    <font>
      <sz val="11"/>
      <color theme="1"/>
      <name val="Calibri"/>
      <family val="2"/>
      <charset val="186"/>
      <scheme val="minor"/>
    </font>
    <font>
      <b/>
      <sz val="14"/>
      <color theme="1"/>
      <name val="Calibri"/>
      <family val="2"/>
      <scheme val="minor"/>
    </font>
    <font>
      <b/>
      <sz val="14"/>
      <color theme="1"/>
      <name val="Calibri"/>
      <family val="2"/>
      <charset val="186"/>
      <scheme val="minor"/>
    </font>
    <font>
      <b/>
      <sz val="18"/>
      <color theme="1"/>
      <name val="Calibri"/>
      <family val="2"/>
      <charset val="186"/>
      <scheme val="minor"/>
    </font>
    <font>
      <i/>
      <sz val="11"/>
      <color theme="1"/>
      <name val="Calibri"/>
      <family val="2"/>
      <charset val="186"/>
      <scheme val="minor"/>
    </font>
    <font>
      <sz val="10"/>
      <color theme="1"/>
      <name val="Calibri"/>
      <family val="2"/>
      <charset val="186"/>
      <scheme val="minor"/>
    </font>
    <font>
      <sz val="9"/>
      <color theme="1"/>
      <name val="Calibri"/>
      <family val="2"/>
      <charset val="186"/>
      <scheme val="minor"/>
    </font>
    <font>
      <sz val="9.5"/>
      <color theme="1"/>
      <name val="Calibri"/>
      <family val="2"/>
      <charset val="186"/>
      <scheme val="minor"/>
    </font>
    <font>
      <b/>
      <sz val="9.5"/>
      <color theme="1"/>
      <name val="Calibri"/>
      <family val="2"/>
      <charset val="186"/>
      <scheme val="minor"/>
    </font>
    <font>
      <u/>
      <sz val="10"/>
      <color theme="10"/>
      <name val="Calibri"/>
      <family val="2"/>
      <charset val="186"/>
      <scheme val="minor"/>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6E0B4"/>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4">
    <xf numFmtId="0" fontId="0" fillId="0" borderId="0"/>
    <xf numFmtId="0" fontId="2" fillId="0" borderId="0" applyNumberFormat="0" applyFill="0" applyBorder="0" applyAlignment="0" applyProtection="0"/>
    <xf numFmtId="164" fontId="5" fillId="0" borderId="0" applyFont="0" applyFill="0" applyBorder="0" applyAlignment="0" applyProtection="0"/>
    <xf numFmtId="9" fontId="5" fillId="0" borderId="0" applyFont="0" applyFill="0" applyBorder="0" applyAlignment="0" applyProtection="0"/>
  </cellStyleXfs>
  <cellXfs count="58">
    <xf numFmtId="0" fontId="0" fillId="0" borderId="0" xfId="0"/>
    <xf numFmtId="0" fontId="0" fillId="0" borderId="1" xfId="0" applyBorder="1"/>
    <xf numFmtId="0" fontId="1" fillId="0" borderId="1" xfId="0" applyFont="1" applyBorder="1" applyAlignment="1">
      <alignment vertical="top"/>
    </xf>
    <xf numFmtId="0" fontId="0" fillId="2" borderId="0" xfId="0" applyFill="1"/>
    <xf numFmtId="0" fontId="1" fillId="2" borderId="1" xfId="0" applyFont="1" applyFill="1" applyBorder="1" applyAlignment="1">
      <alignment vertical="top" wrapText="1"/>
    </xf>
    <xf numFmtId="0" fontId="0" fillId="2" borderId="1" xfId="0" applyFill="1" applyBorder="1" applyAlignment="1">
      <alignment horizontal="left"/>
    </xf>
    <xf numFmtId="0" fontId="3" fillId="0" borderId="0" xfId="0" applyFont="1" applyAlignment="1">
      <alignment vertical="center"/>
    </xf>
    <xf numFmtId="0" fontId="0" fillId="0" borderId="0" xfId="0" applyAlignment="1">
      <alignment horizontal="center" vertical="center"/>
    </xf>
    <xf numFmtId="0" fontId="0" fillId="4" borderId="0" xfId="0" applyFill="1" applyAlignment="1">
      <alignment horizontal="center" vertical="center"/>
    </xf>
    <xf numFmtId="0" fontId="0" fillId="4" borderId="0" xfId="0" applyFill="1"/>
    <xf numFmtId="0" fontId="2" fillId="4" borderId="0" xfId="1" applyFill="1"/>
    <xf numFmtId="0" fontId="4" fillId="5" borderId="1" xfId="0" applyFont="1" applyFill="1" applyBorder="1" applyAlignment="1">
      <alignment horizontal="center" vertical="center"/>
    </xf>
    <xf numFmtId="0" fontId="0" fillId="3" borderId="1" xfId="0" applyFill="1" applyBorder="1" applyProtection="1">
      <protection locked="0"/>
    </xf>
    <xf numFmtId="0" fontId="6" fillId="4" borderId="0" xfId="0" applyFont="1" applyFill="1"/>
    <xf numFmtId="164" fontId="0" fillId="4" borderId="0" xfId="2" applyFont="1" applyFill="1"/>
    <xf numFmtId="0" fontId="4" fillId="4" borderId="1" xfId="0" applyFont="1" applyFill="1" applyBorder="1" applyAlignment="1">
      <alignment horizontal="center" vertical="center"/>
    </xf>
    <xf numFmtId="0" fontId="0" fillId="4" borderId="2" xfId="0" applyFill="1" applyBorder="1"/>
    <xf numFmtId="0" fontId="7" fillId="4" borderId="2" xfId="0" applyFont="1" applyFill="1" applyBorder="1"/>
    <xf numFmtId="0" fontId="0" fillId="4" borderId="2" xfId="0" applyFill="1" applyBorder="1" applyAlignment="1">
      <alignment wrapText="1"/>
    </xf>
    <xf numFmtId="0" fontId="0" fillId="4" borderId="2" xfId="0" applyFill="1" applyBorder="1" applyAlignment="1">
      <alignment vertical="top" wrapText="1"/>
    </xf>
    <xf numFmtId="0" fontId="4" fillId="4" borderId="1" xfId="0" applyFont="1" applyFill="1" applyBorder="1" applyAlignment="1">
      <alignment horizontal="center" vertical="center" wrapText="1"/>
    </xf>
    <xf numFmtId="0" fontId="6" fillId="4" borderId="2" xfId="0" applyFont="1" applyFill="1" applyBorder="1"/>
    <xf numFmtId="0" fontId="0" fillId="0" borderId="0" xfId="0" applyAlignment="1">
      <alignment vertical="center"/>
    </xf>
    <xf numFmtId="0" fontId="0" fillId="4" borderId="0" xfId="0" applyFill="1" applyAlignment="1">
      <alignment vertical="top"/>
    </xf>
    <xf numFmtId="0" fontId="1" fillId="4" borderId="0" xfId="0" applyFont="1" applyFill="1"/>
    <xf numFmtId="0" fontId="9" fillId="4" borderId="2" xfId="0" applyFont="1" applyFill="1" applyBorder="1" applyAlignment="1">
      <alignment wrapText="1"/>
    </xf>
    <xf numFmtId="0" fontId="0" fillId="4" borderId="2" xfId="0" applyFill="1" applyBorder="1" applyAlignment="1">
      <alignment horizontal="left" vertical="top" wrapText="1"/>
    </xf>
    <xf numFmtId="0" fontId="1" fillId="5" borderId="1" xfId="0" applyFont="1" applyFill="1" applyBorder="1" applyAlignment="1">
      <alignment horizontal="center" vertical="center"/>
    </xf>
    <xf numFmtId="0" fontId="10" fillId="4" borderId="0" xfId="0" applyFont="1" applyFill="1" applyAlignment="1">
      <alignment horizontal="left" vertical="center"/>
    </xf>
    <xf numFmtId="0" fontId="10" fillId="4" borderId="0" xfId="0" applyFont="1" applyFill="1" applyAlignment="1">
      <alignment horizontal="center" vertical="center"/>
    </xf>
    <xf numFmtId="0" fontId="10" fillId="4" borderId="0" xfId="0" applyFont="1" applyFill="1"/>
    <xf numFmtId="0" fontId="11" fillId="4" borderId="0" xfId="0" applyFont="1" applyFill="1" applyAlignment="1">
      <alignment horizontal="left" vertical="center"/>
    </xf>
    <xf numFmtId="0" fontId="11" fillId="4" borderId="0" xfId="0" applyFont="1" applyFill="1" applyAlignment="1">
      <alignment horizontal="center" vertical="center"/>
    </xf>
    <xf numFmtId="0" fontId="11" fillId="4" borderId="0" xfId="0" applyFont="1" applyFill="1"/>
    <xf numFmtId="0" fontId="10" fillId="4" borderId="0" xfId="0" applyFont="1" applyFill="1" applyAlignment="1">
      <alignment horizontal="left" vertical="top"/>
    </xf>
    <xf numFmtId="0" fontId="12" fillId="4" borderId="0" xfId="0" applyFont="1" applyFill="1" applyAlignment="1">
      <alignment vertical="top"/>
    </xf>
    <xf numFmtId="0" fontId="0" fillId="4" borderId="2" xfId="0" applyFill="1" applyBorder="1" applyAlignment="1">
      <alignment vertical="top"/>
    </xf>
    <xf numFmtId="0" fontId="9" fillId="4" borderId="0" xfId="0" applyFont="1" applyFill="1"/>
    <xf numFmtId="0" fontId="14" fillId="4" borderId="0" xfId="1" applyFont="1" applyFill="1"/>
    <xf numFmtId="166" fontId="0" fillId="4" borderId="1" xfId="0" applyNumberFormat="1" applyFill="1" applyBorder="1" applyAlignment="1" applyProtection="1">
      <alignment vertical="top"/>
      <protection hidden="1"/>
    </xf>
    <xf numFmtId="0" fontId="0" fillId="3" borderId="1" xfId="0" applyFill="1" applyBorder="1" applyAlignment="1" applyProtection="1">
      <alignment vertical="top"/>
      <protection locked="0"/>
    </xf>
    <xf numFmtId="166" fontId="0" fillId="3" borderId="1" xfId="0" applyNumberFormat="1" applyFill="1" applyBorder="1" applyAlignment="1" applyProtection="1">
      <alignment vertical="top"/>
      <protection locked="0"/>
    </xf>
    <xf numFmtId="165" fontId="0" fillId="4" borderId="1" xfId="2" applyNumberFormat="1" applyFont="1" applyFill="1" applyBorder="1" applyAlignment="1" applyProtection="1">
      <alignment vertical="top"/>
      <protection hidden="1"/>
    </xf>
    <xf numFmtId="165" fontId="0" fillId="3" borderId="1" xfId="0" applyNumberFormat="1" applyFill="1" applyBorder="1" applyAlignment="1" applyProtection="1">
      <alignment vertical="center"/>
      <protection locked="0"/>
    </xf>
    <xf numFmtId="165" fontId="0" fillId="4" borderId="1" xfId="2" applyNumberFormat="1" applyFont="1" applyFill="1" applyBorder="1" applyAlignment="1">
      <alignment vertical="top"/>
    </xf>
    <xf numFmtId="10" fontId="0" fillId="3" borderId="1" xfId="3" applyNumberFormat="1" applyFont="1" applyFill="1" applyBorder="1" applyAlignment="1" applyProtection="1">
      <alignment vertical="top"/>
      <protection locked="0"/>
    </xf>
    <xf numFmtId="165" fontId="1" fillId="4" borderId="1" xfId="2" applyNumberFormat="1" applyFont="1" applyFill="1" applyBorder="1" applyAlignment="1">
      <alignment vertical="top"/>
    </xf>
    <xf numFmtId="0" fontId="0" fillId="4" borderId="1" xfId="0" applyFill="1" applyBorder="1" applyAlignment="1">
      <alignment horizontal="center" vertical="top"/>
    </xf>
    <xf numFmtId="0" fontId="0" fillId="3" borderId="1" xfId="0" applyFill="1" applyBorder="1" applyAlignment="1" applyProtection="1">
      <alignment horizontal="right" vertical="top"/>
      <protection locked="0"/>
    </xf>
    <xf numFmtId="0" fontId="4" fillId="5" borderId="1" xfId="0" applyFont="1" applyFill="1" applyBorder="1" applyAlignment="1">
      <alignment horizontal="center" vertical="center" wrapText="1"/>
    </xf>
    <xf numFmtId="0" fontId="2" fillId="4" borderId="2" xfId="1" applyFill="1" applyBorder="1" applyAlignment="1">
      <alignment vertical="top" wrapText="1"/>
    </xf>
    <xf numFmtId="0" fontId="0" fillId="4" borderId="0" xfId="0" applyFill="1" applyAlignment="1">
      <alignment vertical="center" wrapText="1"/>
    </xf>
    <xf numFmtId="0" fontId="8" fillId="4" borderId="0" xfId="0" applyFont="1" applyFill="1" applyAlignment="1">
      <alignment horizontal="center" vertical="center"/>
    </xf>
    <xf numFmtId="0" fontId="0" fillId="3" borderId="1" xfId="0" applyFill="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0" fontId="1" fillId="5" borderId="1" xfId="0" applyFont="1" applyFill="1" applyBorder="1" applyAlignment="1">
      <alignment horizontal="center" vertical="center"/>
    </xf>
    <xf numFmtId="0" fontId="0" fillId="4" borderId="2" xfId="0" applyFill="1" applyBorder="1" applyAlignment="1">
      <alignment horizontal="left" vertical="top" wrapText="1"/>
    </xf>
    <xf numFmtId="0" fontId="4" fillId="5" borderId="1" xfId="0" applyFont="1" applyFill="1" applyBorder="1" applyAlignment="1">
      <alignment horizontal="center" vertical="center"/>
    </xf>
  </cellXfs>
  <cellStyles count="4">
    <cellStyle name="Currency" xfId="2" builtinId="4"/>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c.europa.eu/info/funding-tenders/opportunities/docs/2021-2027/common/guidance/unit-cost-decision-travel_en.pdf" TargetMode="External"/><Relationship Id="rId2" Type="http://schemas.openxmlformats.org/officeDocument/2006/relationships/hyperlink" Target="https://commission.europa.eu/funding-tenders/procedures-guidelines-tenders/information-contractors-and-beneficiaries/exchange-rate-inforeuro_en" TargetMode="External"/><Relationship Id="rId1" Type="http://schemas.openxmlformats.org/officeDocument/2006/relationships/hyperlink" Target="https://ec.europa.eu/info/funding-tenders/procedures-guidelines-tenders/information-contractors-and-beneficiaries/calculate-unit-costs-eligible-travel-costs_en"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0AD50-15D6-4588-9275-E8DE2CFD4EDD}">
  <sheetPr codeName="Sheet2"/>
  <dimension ref="B1:AA89"/>
  <sheetViews>
    <sheetView zoomScaleNormal="100" workbookViewId="0">
      <selection activeCell="H3" sqref="H3"/>
    </sheetView>
  </sheetViews>
  <sheetFormatPr defaultRowHeight="14.4" x14ac:dyDescent="0.3"/>
  <cols>
    <col min="2" max="2" width="12.44140625" bestFit="1" customWidth="1"/>
    <col min="3" max="3" width="10.5546875" customWidth="1"/>
    <col min="4" max="4" width="10.88671875" customWidth="1"/>
    <col min="5" max="5" width="10.33203125" customWidth="1"/>
    <col min="6" max="6" width="7.6640625" bestFit="1" customWidth="1"/>
    <col min="7" max="8" width="9" bestFit="1" customWidth="1"/>
    <col min="9" max="9" width="7.44140625" bestFit="1" customWidth="1"/>
    <col min="10" max="10" width="7.33203125" bestFit="1" customWidth="1"/>
    <col min="11" max="11" width="7" bestFit="1" customWidth="1"/>
    <col min="12" max="12" width="7.5546875" bestFit="1" customWidth="1"/>
    <col min="13" max="13" width="6.88671875" bestFit="1" customWidth="1"/>
    <col min="14" max="14" width="7.33203125" bestFit="1" customWidth="1"/>
    <col min="15" max="15" width="8.33203125" bestFit="1" customWidth="1"/>
    <col min="16" max="16" width="7.33203125" bestFit="1" customWidth="1"/>
    <col min="17" max="17" width="4.88671875" bestFit="1" customWidth="1"/>
    <col min="19" max="19" width="12" bestFit="1" customWidth="1"/>
    <col min="20" max="20" width="6.109375" bestFit="1" customWidth="1"/>
    <col min="21" max="21" width="12" bestFit="1" customWidth="1"/>
    <col min="22" max="22" width="7.109375" bestFit="1" customWidth="1"/>
    <col min="23" max="23" width="8.44140625" bestFit="1" customWidth="1"/>
    <col min="24" max="24" width="8.6640625" bestFit="1" customWidth="1"/>
    <col min="25" max="25" width="8.109375" bestFit="1" customWidth="1"/>
    <col min="26" max="26" width="8.5546875" bestFit="1" customWidth="1"/>
    <col min="27" max="27" width="8.33203125" bestFit="1" customWidth="1"/>
  </cols>
  <sheetData>
    <row r="1" spans="2:12" ht="87.6" customHeight="1" x14ac:dyDescent="0.3">
      <c r="B1" s="2" t="s">
        <v>0</v>
      </c>
      <c r="C1" s="4" t="s">
        <v>1</v>
      </c>
      <c r="D1" s="4" t="s">
        <v>2</v>
      </c>
      <c r="E1" s="4" t="s">
        <v>3</v>
      </c>
    </row>
    <row r="2" spans="2:12" x14ac:dyDescent="0.3">
      <c r="B2" s="1" t="s">
        <v>4</v>
      </c>
      <c r="C2" s="5">
        <v>80.53</v>
      </c>
      <c r="D2" s="5">
        <v>102</v>
      </c>
      <c r="E2" s="5">
        <v>126</v>
      </c>
    </row>
    <row r="3" spans="2:12" x14ac:dyDescent="0.3">
      <c r="B3" s="1" t="s">
        <v>5</v>
      </c>
      <c r="C3" s="5">
        <v>77.45</v>
      </c>
      <c r="D3" s="5">
        <v>102</v>
      </c>
      <c r="E3" s="5">
        <v>137</v>
      </c>
    </row>
    <row r="4" spans="2:12" x14ac:dyDescent="0.3">
      <c r="B4" s="1" t="s">
        <v>6</v>
      </c>
      <c r="C4" s="5">
        <v>31.92</v>
      </c>
      <c r="D4" s="5">
        <v>57</v>
      </c>
      <c r="E4" s="5">
        <v>110</v>
      </c>
    </row>
    <row r="5" spans="2:12" x14ac:dyDescent="0.3">
      <c r="B5" s="1" t="s">
        <v>7</v>
      </c>
      <c r="C5" s="5">
        <v>41.09</v>
      </c>
      <c r="D5" s="5">
        <v>75</v>
      </c>
      <c r="E5" s="5">
        <v>104</v>
      </c>
      <c r="G5" s="6"/>
      <c r="J5">
        <v>400</v>
      </c>
      <c r="K5">
        <v>600</v>
      </c>
      <c r="L5">
        <v>196</v>
      </c>
    </row>
    <row r="6" spans="2:12" x14ac:dyDescent="0.3">
      <c r="B6" s="1" t="s">
        <v>8</v>
      </c>
      <c r="C6" s="5">
        <v>59.24</v>
      </c>
      <c r="D6" s="5">
        <v>88</v>
      </c>
      <c r="E6" s="5">
        <v>120</v>
      </c>
      <c r="G6" s="6"/>
      <c r="J6">
        <v>601</v>
      </c>
      <c r="K6">
        <v>800</v>
      </c>
      <c r="L6">
        <v>209</v>
      </c>
    </row>
    <row r="7" spans="2:12" x14ac:dyDescent="0.3">
      <c r="B7" s="1" t="s">
        <v>9</v>
      </c>
      <c r="C7" s="5">
        <v>46.37</v>
      </c>
      <c r="D7" s="5">
        <v>70</v>
      </c>
      <c r="E7" s="5">
        <v>107</v>
      </c>
      <c r="G7" s="6"/>
      <c r="J7">
        <v>801</v>
      </c>
      <c r="K7">
        <v>1200</v>
      </c>
      <c r="L7">
        <v>221</v>
      </c>
    </row>
    <row r="8" spans="2:12" x14ac:dyDescent="0.3">
      <c r="B8" s="1" t="s">
        <v>10</v>
      </c>
      <c r="C8" s="5">
        <v>86.91</v>
      </c>
      <c r="D8" s="5">
        <v>124</v>
      </c>
      <c r="E8" s="5">
        <v>158</v>
      </c>
      <c r="G8" s="6"/>
      <c r="J8">
        <v>1201</v>
      </c>
      <c r="K8">
        <v>1600</v>
      </c>
      <c r="L8">
        <v>230</v>
      </c>
    </row>
    <row r="9" spans="2:12" x14ac:dyDescent="0.3">
      <c r="B9" s="1" t="s">
        <v>11</v>
      </c>
      <c r="C9" s="5">
        <v>50.34</v>
      </c>
      <c r="D9" s="5">
        <v>80</v>
      </c>
      <c r="E9" s="5">
        <v>107</v>
      </c>
      <c r="G9" s="6"/>
      <c r="J9">
        <v>1601</v>
      </c>
      <c r="K9">
        <v>2000</v>
      </c>
      <c r="L9">
        <v>295</v>
      </c>
    </row>
    <row r="10" spans="2:12" x14ac:dyDescent="0.3">
      <c r="B10" s="1" t="s">
        <v>12</v>
      </c>
      <c r="C10" s="5">
        <v>78.19</v>
      </c>
      <c r="D10" s="5">
        <v>113</v>
      </c>
      <c r="E10" s="5">
        <v>146</v>
      </c>
      <c r="G10" s="6"/>
      <c r="J10">
        <v>2001</v>
      </c>
      <c r="K10">
        <v>2500</v>
      </c>
      <c r="L10">
        <v>343</v>
      </c>
    </row>
    <row r="11" spans="2:12" x14ac:dyDescent="0.3">
      <c r="B11" s="1" t="s">
        <v>13</v>
      </c>
      <c r="C11" s="5">
        <v>73</v>
      </c>
      <c r="D11" s="5">
        <v>102</v>
      </c>
      <c r="E11" s="5">
        <v>166</v>
      </c>
      <c r="G11" s="6"/>
      <c r="J11">
        <v>2501</v>
      </c>
      <c r="K11">
        <v>3500</v>
      </c>
      <c r="L11">
        <v>433</v>
      </c>
    </row>
    <row r="12" spans="2:12" x14ac:dyDescent="0.3">
      <c r="B12" s="1" t="s">
        <v>14</v>
      </c>
      <c r="C12" s="5">
        <v>77.61</v>
      </c>
      <c r="D12" s="5">
        <v>97</v>
      </c>
      <c r="E12" s="5">
        <v>119</v>
      </c>
      <c r="J12" s="3">
        <v>3501</v>
      </c>
      <c r="K12" s="3">
        <v>4500</v>
      </c>
      <c r="L12" s="3">
        <v>527</v>
      </c>
    </row>
    <row r="13" spans="2:12" x14ac:dyDescent="0.3">
      <c r="B13" s="1" t="s">
        <v>15</v>
      </c>
      <c r="C13" s="5">
        <v>50.8</v>
      </c>
      <c r="D13" s="5">
        <v>82</v>
      </c>
      <c r="E13" s="5">
        <v>107</v>
      </c>
      <c r="J13" s="3">
        <v>4501</v>
      </c>
      <c r="K13" s="3">
        <v>6000</v>
      </c>
      <c r="L13" s="3">
        <v>637</v>
      </c>
    </row>
    <row r="14" spans="2:12" x14ac:dyDescent="0.3">
      <c r="B14" s="1" t="s">
        <v>16</v>
      </c>
      <c r="C14" s="5">
        <v>41.8</v>
      </c>
      <c r="D14" s="5">
        <v>64</v>
      </c>
      <c r="E14" s="5">
        <v>105</v>
      </c>
      <c r="J14" s="3">
        <v>6001</v>
      </c>
      <c r="K14" s="3">
        <v>7500</v>
      </c>
      <c r="L14" s="3">
        <v>720</v>
      </c>
    </row>
    <row r="15" spans="2:12" x14ac:dyDescent="0.3">
      <c r="B15" s="1" t="s">
        <v>17</v>
      </c>
      <c r="C15" s="5">
        <v>90.51</v>
      </c>
      <c r="D15" s="5">
        <v>108</v>
      </c>
      <c r="E15" s="5">
        <v>139</v>
      </c>
      <c r="J15" s="3">
        <v>7501</v>
      </c>
      <c r="K15" s="3">
        <v>10000</v>
      </c>
      <c r="L15" s="3">
        <v>961</v>
      </c>
    </row>
    <row r="16" spans="2:12" x14ac:dyDescent="0.3">
      <c r="B16" s="1" t="s">
        <v>18</v>
      </c>
      <c r="C16" s="5">
        <v>66.31</v>
      </c>
      <c r="D16" s="5">
        <v>98</v>
      </c>
      <c r="E16" s="5">
        <v>114</v>
      </c>
      <c r="J16" s="3">
        <v>10001</v>
      </c>
      <c r="K16" s="3">
        <v>100000</v>
      </c>
      <c r="L16" s="3">
        <v>1101</v>
      </c>
    </row>
    <row r="17" spans="2:5" x14ac:dyDescent="0.3">
      <c r="B17" s="1" t="s">
        <v>19</v>
      </c>
      <c r="C17" s="5">
        <v>44.75</v>
      </c>
      <c r="D17" s="5">
        <v>73</v>
      </c>
      <c r="E17" s="5">
        <v>95</v>
      </c>
    </row>
    <row r="18" spans="2:5" x14ac:dyDescent="0.3">
      <c r="B18" s="1" t="s">
        <v>20</v>
      </c>
      <c r="C18" s="5">
        <v>49.78</v>
      </c>
      <c r="D18" s="5">
        <v>69</v>
      </c>
      <c r="E18" s="5">
        <v>94</v>
      </c>
    </row>
    <row r="19" spans="2:5" x14ac:dyDescent="0.3">
      <c r="B19" s="1" t="s">
        <v>21</v>
      </c>
      <c r="C19" s="5">
        <v>121.23</v>
      </c>
      <c r="D19" s="5">
        <v>98</v>
      </c>
      <c r="E19" s="5">
        <v>163</v>
      </c>
    </row>
    <row r="20" spans="2:5" x14ac:dyDescent="0.3">
      <c r="B20" s="1" t="s">
        <v>22</v>
      </c>
      <c r="C20" s="5">
        <v>56.87</v>
      </c>
      <c r="D20" s="5">
        <v>88</v>
      </c>
      <c r="E20" s="5">
        <v>141</v>
      </c>
    </row>
    <row r="21" spans="2:5" x14ac:dyDescent="0.3">
      <c r="B21" s="1" t="s">
        <v>23</v>
      </c>
      <c r="C21" s="5">
        <v>80.34</v>
      </c>
      <c r="D21" s="5">
        <v>103</v>
      </c>
      <c r="E21" s="5">
        <v>133</v>
      </c>
    </row>
    <row r="22" spans="2:5" x14ac:dyDescent="0.3">
      <c r="B22" s="1" t="s">
        <v>24</v>
      </c>
      <c r="C22" s="5">
        <v>37.409999999999997</v>
      </c>
      <c r="D22" s="5">
        <v>67</v>
      </c>
      <c r="E22" s="5">
        <v>103</v>
      </c>
    </row>
    <row r="23" spans="2:5" x14ac:dyDescent="0.3">
      <c r="B23" s="1" t="s">
        <v>25</v>
      </c>
      <c r="C23" s="5">
        <v>54.1</v>
      </c>
      <c r="D23" s="5">
        <v>83</v>
      </c>
      <c r="E23" s="5">
        <v>109</v>
      </c>
    </row>
    <row r="24" spans="2:5" x14ac:dyDescent="0.3">
      <c r="B24" s="1" t="s">
        <v>26</v>
      </c>
      <c r="C24" s="5">
        <v>38.65</v>
      </c>
      <c r="D24" s="5">
        <v>62</v>
      </c>
      <c r="E24" s="5">
        <v>109</v>
      </c>
    </row>
    <row r="25" spans="2:5" x14ac:dyDescent="0.3">
      <c r="B25" s="1" t="s">
        <v>27</v>
      </c>
      <c r="C25" s="5">
        <v>47.98</v>
      </c>
      <c r="D25" s="5">
        <v>74</v>
      </c>
      <c r="E25" s="5">
        <v>98</v>
      </c>
    </row>
    <row r="26" spans="2:5" x14ac:dyDescent="0.3">
      <c r="B26" s="1" t="s">
        <v>28</v>
      </c>
      <c r="C26" s="5">
        <v>69.44</v>
      </c>
      <c r="D26" s="5">
        <v>84</v>
      </c>
      <c r="E26" s="5">
        <v>113</v>
      </c>
    </row>
    <row r="27" spans="2:5" x14ac:dyDescent="0.3">
      <c r="B27" s="1" t="s">
        <v>29</v>
      </c>
      <c r="C27" s="5">
        <v>109.2</v>
      </c>
      <c r="D27" s="5">
        <v>88</v>
      </c>
      <c r="E27" s="5">
        <v>117</v>
      </c>
    </row>
    <row r="28" spans="2:5" x14ac:dyDescent="0.3">
      <c r="B28" s="1" t="s">
        <v>30</v>
      </c>
      <c r="C28" s="5">
        <v>79.64</v>
      </c>
      <c r="D28" s="5">
        <v>117</v>
      </c>
      <c r="E28" s="5">
        <v>158</v>
      </c>
    </row>
    <row r="35" spans="2:4" x14ac:dyDescent="0.3">
      <c r="B35" s="1" t="s">
        <v>4</v>
      </c>
      <c r="C35" s="22">
        <v>60</v>
      </c>
      <c r="D35" s="22" t="s">
        <v>31</v>
      </c>
    </row>
    <row r="36" spans="2:4" x14ac:dyDescent="0.3">
      <c r="B36" s="1" t="s">
        <v>5</v>
      </c>
      <c r="C36" s="22">
        <v>46</v>
      </c>
      <c r="D36" s="22" t="s">
        <v>32</v>
      </c>
    </row>
    <row r="37" spans="2:4" x14ac:dyDescent="0.3">
      <c r="B37" s="1" t="s">
        <v>6</v>
      </c>
      <c r="C37" s="22">
        <v>12</v>
      </c>
      <c r="D37" s="22" t="s">
        <v>33</v>
      </c>
    </row>
    <row r="38" spans="2:4" x14ac:dyDescent="0.3">
      <c r="B38" s="1" t="s">
        <v>9</v>
      </c>
      <c r="C38" s="22">
        <v>20</v>
      </c>
      <c r="D38" s="22" t="s">
        <v>34</v>
      </c>
    </row>
    <row r="39" spans="2:4" x14ac:dyDescent="0.3">
      <c r="B39" s="1" t="s">
        <v>14</v>
      </c>
      <c r="C39" s="22">
        <v>64</v>
      </c>
      <c r="D39" s="22" t="s">
        <v>35</v>
      </c>
    </row>
    <row r="40" spans="2:4" x14ac:dyDescent="0.3">
      <c r="B40" s="1" t="s">
        <v>10</v>
      </c>
      <c r="C40" s="22">
        <v>76</v>
      </c>
      <c r="D40" s="22" t="s">
        <v>36</v>
      </c>
    </row>
    <row r="41" spans="2:4" x14ac:dyDescent="0.3">
      <c r="B41" s="1" t="s">
        <v>11</v>
      </c>
      <c r="C41" s="22">
        <v>16</v>
      </c>
      <c r="D41" s="22" t="s">
        <v>37</v>
      </c>
    </row>
    <row r="42" spans="2:4" x14ac:dyDescent="0.3">
      <c r="B42" s="1" t="s">
        <v>15</v>
      </c>
      <c r="C42" s="22">
        <v>36</v>
      </c>
      <c r="D42" s="22" t="s">
        <v>38</v>
      </c>
    </row>
    <row r="43" spans="2:4" x14ac:dyDescent="0.3">
      <c r="B43" s="1" t="s">
        <v>29</v>
      </c>
      <c r="C43" s="22">
        <v>52</v>
      </c>
      <c r="D43" s="22" t="s">
        <v>39</v>
      </c>
    </row>
    <row r="44" spans="2:4" x14ac:dyDescent="0.3">
      <c r="B44" s="1" t="s">
        <v>12</v>
      </c>
      <c r="C44" s="22">
        <v>36</v>
      </c>
      <c r="D44" s="22" t="s">
        <v>40</v>
      </c>
    </row>
    <row r="45" spans="2:4" x14ac:dyDescent="0.3">
      <c r="B45" s="1" t="s">
        <v>13</v>
      </c>
      <c r="C45" s="22">
        <v>64</v>
      </c>
      <c r="D45" s="22" t="s">
        <v>41</v>
      </c>
    </row>
    <row r="46" spans="2:4" x14ac:dyDescent="0.3">
      <c r="B46" s="1" t="s">
        <v>7</v>
      </c>
      <c r="C46" s="22">
        <v>36</v>
      </c>
      <c r="D46" s="22" t="s">
        <v>42</v>
      </c>
    </row>
    <row r="47" spans="2:4" x14ac:dyDescent="0.3">
      <c r="B47" s="1" t="s">
        <v>16</v>
      </c>
      <c r="C47" s="22">
        <v>28</v>
      </c>
      <c r="D47" s="22" t="s">
        <v>43</v>
      </c>
    </row>
    <row r="48" spans="2:4" x14ac:dyDescent="0.3">
      <c r="B48" s="1" t="s">
        <v>17</v>
      </c>
      <c r="C48" s="22">
        <v>36</v>
      </c>
      <c r="D48" s="22" t="s">
        <v>44</v>
      </c>
    </row>
    <row r="49" spans="2:27" x14ac:dyDescent="0.3">
      <c r="B49" s="1" t="s">
        <v>18</v>
      </c>
      <c r="C49" s="22">
        <v>52</v>
      </c>
      <c r="D49" s="22" t="s">
        <v>45</v>
      </c>
    </row>
    <row r="50" spans="2:27" x14ac:dyDescent="0.3">
      <c r="B50" s="1" t="s">
        <v>20</v>
      </c>
      <c r="C50" s="22">
        <v>20</v>
      </c>
      <c r="D50" s="22" t="s">
        <v>46</v>
      </c>
    </row>
    <row r="51" spans="2:27" x14ac:dyDescent="0.3">
      <c r="B51" s="1" t="s">
        <v>19</v>
      </c>
      <c r="C51" s="22">
        <v>16</v>
      </c>
      <c r="D51" s="22" t="s">
        <v>47</v>
      </c>
    </row>
    <row r="52" spans="2:27" x14ac:dyDescent="0.3">
      <c r="B52" s="1" t="s">
        <v>23</v>
      </c>
      <c r="C52" s="22">
        <v>49</v>
      </c>
      <c r="D52" s="22" t="s">
        <v>48</v>
      </c>
    </row>
    <row r="53" spans="2:27" x14ac:dyDescent="0.3">
      <c r="B53" s="1" t="s">
        <v>24</v>
      </c>
      <c r="C53" s="22">
        <v>20</v>
      </c>
      <c r="D53" s="22" t="s">
        <v>49</v>
      </c>
    </row>
    <row r="54" spans="2:27" x14ac:dyDescent="0.3">
      <c r="B54" s="1" t="s">
        <v>25</v>
      </c>
      <c r="C54" s="22">
        <v>40</v>
      </c>
      <c r="D54" s="22" t="s">
        <v>50</v>
      </c>
    </row>
    <row r="55" spans="2:27" x14ac:dyDescent="0.3">
      <c r="B55" s="1" t="s">
        <v>26</v>
      </c>
      <c r="C55" s="22">
        <v>16</v>
      </c>
      <c r="D55" s="22" t="s">
        <v>51</v>
      </c>
    </row>
    <row r="56" spans="2:27" x14ac:dyDescent="0.3">
      <c r="B56" s="1" t="s">
        <v>30</v>
      </c>
      <c r="C56" s="22">
        <v>56</v>
      </c>
      <c r="D56" s="22" t="s">
        <v>52</v>
      </c>
    </row>
    <row r="57" spans="2:27" x14ac:dyDescent="0.3">
      <c r="B57" s="1" t="s">
        <v>28</v>
      </c>
      <c r="C57" s="22">
        <v>27</v>
      </c>
      <c r="D57" s="22" t="s">
        <v>53</v>
      </c>
    </row>
    <row r="58" spans="2:27" x14ac:dyDescent="0.3">
      <c r="B58" s="1" t="s">
        <v>27</v>
      </c>
      <c r="C58" s="22">
        <v>20</v>
      </c>
      <c r="D58" s="22" t="s">
        <v>54</v>
      </c>
    </row>
    <row r="62" spans="2:27" x14ac:dyDescent="0.3">
      <c r="C62" s="3" t="s">
        <v>9</v>
      </c>
      <c r="D62" s="3" t="s">
        <v>29</v>
      </c>
      <c r="E62">
        <f>MATCH(C62,B65:B89,0)</f>
        <v>4</v>
      </c>
      <c r="F62">
        <f>MATCH(D62,C64:AA64,0)</f>
        <v>9</v>
      </c>
      <c r="G62" t="str">
        <f>INDEX(trumpos_per_siena,MATCH(C62,valstybes53,0),MATCH(D62,valstybes53,0))</f>
        <v/>
      </c>
    </row>
    <row r="64" spans="2:27" x14ac:dyDescent="0.3">
      <c r="C64" s="1" t="s">
        <v>4</v>
      </c>
      <c r="D64" s="1" t="s">
        <v>5</v>
      </c>
      <c r="E64" s="1" t="s">
        <v>6</v>
      </c>
      <c r="F64" s="1" t="s">
        <v>9</v>
      </c>
      <c r="G64" s="1" t="s">
        <v>14</v>
      </c>
      <c r="H64" s="1" t="s">
        <v>10</v>
      </c>
      <c r="I64" s="1" t="s">
        <v>11</v>
      </c>
      <c r="J64" s="1" t="s">
        <v>15</v>
      </c>
      <c r="K64" s="1" t="s">
        <v>29</v>
      </c>
      <c r="L64" s="1" t="s">
        <v>12</v>
      </c>
      <c r="M64" s="1" t="s">
        <v>13</v>
      </c>
      <c r="N64" s="1" t="s">
        <v>7</v>
      </c>
      <c r="O64" s="1" t="s">
        <v>16</v>
      </c>
      <c r="P64" s="1" t="s">
        <v>17</v>
      </c>
      <c r="Q64" s="1" t="s">
        <v>18</v>
      </c>
      <c r="R64" s="1" t="s">
        <v>20</v>
      </c>
      <c r="S64" s="1" t="s">
        <v>21</v>
      </c>
      <c r="T64" s="1" t="s">
        <v>19</v>
      </c>
      <c r="U64" s="1" t="s">
        <v>23</v>
      </c>
      <c r="V64" s="1" t="s">
        <v>24</v>
      </c>
      <c r="W64" s="1" t="s">
        <v>25</v>
      </c>
      <c r="X64" s="1" t="s">
        <v>26</v>
      </c>
      <c r="Y64" s="1" t="s">
        <v>30</v>
      </c>
      <c r="Z64" s="1" t="s">
        <v>28</v>
      </c>
      <c r="AA64" s="1" t="s">
        <v>27</v>
      </c>
    </row>
    <row r="65" spans="2:27" x14ac:dyDescent="0.3">
      <c r="B65" s="1" t="s">
        <v>4</v>
      </c>
      <c r="C65" t="s">
        <v>55</v>
      </c>
      <c r="D65" t="s">
        <v>55</v>
      </c>
      <c r="E65" t="s">
        <v>55</v>
      </c>
      <c r="F65">
        <v>58</v>
      </c>
      <c r="G65">
        <v>65</v>
      </c>
      <c r="H65" t="s">
        <v>55</v>
      </c>
      <c r="I65" t="s">
        <v>55</v>
      </c>
      <c r="J65" t="s">
        <v>55</v>
      </c>
      <c r="K65" t="s">
        <v>55</v>
      </c>
      <c r="L65" t="s">
        <v>55</v>
      </c>
      <c r="M65">
        <v>64</v>
      </c>
      <c r="N65">
        <v>58</v>
      </c>
      <c r="O65">
        <v>58</v>
      </c>
      <c r="P65" t="s">
        <v>55</v>
      </c>
      <c r="Q65">
        <v>58</v>
      </c>
      <c r="R65" t="s">
        <v>55</v>
      </c>
      <c r="S65" t="s">
        <v>55</v>
      </c>
      <c r="T65" t="s">
        <v>55</v>
      </c>
      <c r="U65" t="s">
        <v>55</v>
      </c>
      <c r="V65">
        <v>58</v>
      </c>
      <c r="W65" t="s">
        <v>55</v>
      </c>
      <c r="X65">
        <v>58</v>
      </c>
      <c r="Y65" t="s">
        <v>55</v>
      </c>
      <c r="Z65">
        <v>58</v>
      </c>
      <c r="AA65">
        <v>58</v>
      </c>
    </row>
    <row r="66" spans="2:27" x14ac:dyDescent="0.3">
      <c r="B66" s="1" t="s">
        <v>5</v>
      </c>
      <c r="C66" t="s">
        <v>55</v>
      </c>
      <c r="D66" t="s">
        <v>55</v>
      </c>
      <c r="E66" t="s">
        <v>55</v>
      </c>
      <c r="F66" t="s">
        <v>55</v>
      </c>
      <c r="G66" s="3">
        <v>82</v>
      </c>
      <c r="H66" t="s">
        <v>55</v>
      </c>
      <c r="I66" t="s">
        <v>55</v>
      </c>
      <c r="J66" t="s">
        <v>55</v>
      </c>
      <c r="K66" t="s">
        <v>55</v>
      </c>
      <c r="L66" t="s">
        <v>55</v>
      </c>
      <c r="M66" s="3">
        <v>82</v>
      </c>
      <c r="N66" t="s">
        <v>55</v>
      </c>
      <c r="O66" t="s">
        <v>55</v>
      </c>
      <c r="P66" t="s">
        <v>55</v>
      </c>
      <c r="Q66" t="s">
        <v>55</v>
      </c>
      <c r="R66" t="s">
        <v>55</v>
      </c>
      <c r="S66">
        <v>50</v>
      </c>
      <c r="T66" t="s">
        <v>55</v>
      </c>
      <c r="U66">
        <v>82</v>
      </c>
      <c r="V66" t="s">
        <v>55</v>
      </c>
      <c r="W66" t="s">
        <v>55</v>
      </c>
      <c r="X66" t="s">
        <v>55</v>
      </c>
      <c r="Y66" t="s">
        <v>55</v>
      </c>
      <c r="Z66" t="s">
        <v>55</v>
      </c>
      <c r="AA66" t="s">
        <v>55</v>
      </c>
    </row>
    <row r="67" spans="2:27" x14ac:dyDescent="0.3">
      <c r="B67" s="1" t="s">
        <v>6</v>
      </c>
      <c r="C67" t="s">
        <v>55</v>
      </c>
      <c r="D67" t="s">
        <v>55</v>
      </c>
      <c r="E67" t="s">
        <v>55</v>
      </c>
      <c r="F67" t="s">
        <v>55</v>
      </c>
      <c r="G67" t="s">
        <v>55</v>
      </c>
      <c r="H67" t="s">
        <v>55</v>
      </c>
      <c r="I67" t="s">
        <v>55</v>
      </c>
      <c r="J67">
        <v>37</v>
      </c>
      <c r="K67" t="s">
        <v>55</v>
      </c>
      <c r="L67" t="s">
        <v>55</v>
      </c>
      <c r="M67" t="s">
        <v>55</v>
      </c>
      <c r="N67">
        <v>36</v>
      </c>
      <c r="O67">
        <v>26</v>
      </c>
      <c r="P67" t="s">
        <v>55</v>
      </c>
      <c r="Q67" t="s">
        <v>55</v>
      </c>
      <c r="R67" t="s">
        <v>55</v>
      </c>
      <c r="S67" t="s">
        <v>55</v>
      </c>
      <c r="T67" t="s">
        <v>55</v>
      </c>
      <c r="U67" t="s">
        <v>55</v>
      </c>
      <c r="V67" t="s">
        <v>55</v>
      </c>
      <c r="W67" t="s">
        <v>55</v>
      </c>
      <c r="X67">
        <v>17</v>
      </c>
      <c r="Y67" t="s">
        <v>55</v>
      </c>
      <c r="Z67" t="s">
        <v>55</v>
      </c>
      <c r="AA67" t="s">
        <v>55</v>
      </c>
    </row>
    <row r="68" spans="2:27" x14ac:dyDescent="0.3">
      <c r="B68" s="1" t="s">
        <v>9</v>
      </c>
      <c r="C68">
        <v>58</v>
      </c>
      <c r="D68" t="s">
        <v>55</v>
      </c>
      <c r="E68" t="s">
        <v>55</v>
      </c>
      <c r="F68" t="s">
        <v>55</v>
      </c>
      <c r="G68">
        <v>65</v>
      </c>
      <c r="H68" t="s">
        <v>55</v>
      </c>
      <c r="I68" t="s">
        <v>55</v>
      </c>
      <c r="J68" t="s">
        <v>55</v>
      </c>
      <c r="K68" t="s">
        <v>55</v>
      </c>
      <c r="L68" t="s">
        <v>55</v>
      </c>
      <c r="M68">
        <v>64</v>
      </c>
      <c r="N68">
        <v>36</v>
      </c>
      <c r="O68">
        <v>26</v>
      </c>
      <c r="P68" t="s">
        <v>55</v>
      </c>
      <c r="Q68" t="s">
        <v>55</v>
      </c>
      <c r="R68" t="s">
        <v>55</v>
      </c>
      <c r="S68" t="s">
        <v>55</v>
      </c>
      <c r="T68" t="s">
        <v>55</v>
      </c>
      <c r="U68" t="s">
        <v>55</v>
      </c>
      <c r="V68">
        <v>20</v>
      </c>
      <c r="W68" t="s">
        <v>55</v>
      </c>
      <c r="X68">
        <v>19</v>
      </c>
      <c r="Y68" t="s">
        <v>55</v>
      </c>
      <c r="Z68">
        <v>37</v>
      </c>
      <c r="AA68">
        <v>21</v>
      </c>
    </row>
    <row r="69" spans="2:27" x14ac:dyDescent="0.3">
      <c r="B69" s="1" t="s">
        <v>14</v>
      </c>
      <c r="C69">
        <v>65</v>
      </c>
      <c r="D69" s="3">
        <v>82</v>
      </c>
      <c r="E69" t="s">
        <v>55</v>
      </c>
      <c r="F69">
        <v>65</v>
      </c>
      <c r="G69" t="s">
        <v>55</v>
      </c>
      <c r="H69">
        <v>76</v>
      </c>
      <c r="I69" t="s">
        <v>55</v>
      </c>
      <c r="J69" t="s">
        <v>55</v>
      </c>
      <c r="K69" t="s">
        <v>55</v>
      </c>
      <c r="L69" t="s">
        <v>55</v>
      </c>
      <c r="M69" s="3">
        <v>82</v>
      </c>
      <c r="N69">
        <v>65</v>
      </c>
      <c r="O69" t="s">
        <v>55</v>
      </c>
      <c r="P69" t="s">
        <v>55</v>
      </c>
      <c r="Q69">
        <v>65</v>
      </c>
      <c r="R69" t="s">
        <v>55</v>
      </c>
      <c r="S69" s="3">
        <v>82</v>
      </c>
      <c r="T69" t="s">
        <v>55</v>
      </c>
      <c r="U69">
        <v>65</v>
      </c>
      <c r="V69">
        <v>65</v>
      </c>
      <c r="W69" t="s">
        <v>55</v>
      </c>
      <c r="X69" t="s">
        <v>55</v>
      </c>
      <c r="Y69" t="s">
        <v>55</v>
      </c>
      <c r="Z69">
        <v>65</v>
      </c>
      <c r="AA69" t="s">
        <v>55</v>
      </c>
    </row>
    <row r="70" spans="2:27" x14ac:dyDescent="0.3">
      <c r="B70" s="1" t="s">
        <v>10</v>
      </c>
      <c r="C70" t="s">
        <v>55</v>
      </c>
      <c r="D70" t="s">
        <v>55</v>
      </c>
      <c r="E70" t="s">
        <v>55</v>
      </c>
      <c r="F70" t="s">
        <v>55</v>
      </c>
      <c r="G70">
        <v>76</v>
      </c>
      <c r="H70" t="s">
        <v>55</v>
      </c>
      <c r="I70" t="s">
        <v>55</v>
      </c>
      <c r="J70" t="s">
        <v>55</v>
      </c>
      <c r="K70" t="s">
        <v>55</v>
      </c>
      <c r="L70" t="s">
        <v>55</v>
      </c>
      <c r="M70" t="s">
        <v>55</v>
      </c>
      <c r="N70" t="s">
        <v>55</v>
      </c>
      <c r="O70" t="s">
        <v>55</v>
      </c>
      <c r="P70" t="s">
        <v>55</v>
      </c>
      <c r="Q70" t="s">
        <v>55</v>
      </c>
      <c r="R70" t="s">
        <v>55</v>
      </c>
      <c r="S70" t="s">
        <v>55</v>
      </c>
      <c r="T70" t="s">
        <v>55</v>
      </c>
      <c r="U70">
        <v>76</v>
      </c>
      <c r="V70" t="s">
        <v>55</v>
      </c>
      <c r="W70" t="s">
        <v>55</v>
      </c>
      <c r="X70" t="s">
        <v>55</v>
      </c>
      <c r="Y70">
        <v>76</v>
      </c>
      <c r="Z70" t="s">
        <v>55</v>
      </c>
      <c r="AA70" t="s">
        <v>55</v>
      </c>
    </row>
    <row r="71" spans="2:27" x14ac:dyDescent="0.3">
      <c r="B71" s="1" t="s">
        <v>11</v>
      </c>
      <c r="C71" t="s">
        <v>55</v>
      </c>
      <c r="D71" t="s">
        <v>55</v>
      </c>
      <c r="E71" t="s">
        <v>55</v>
      </c>
      <c r="F71" t="s">
        <v>55</v>
      </c>
      <c r="G71" t="s">
        <v>55</v>
      </c>
      <c r="H71" t="s">
        <v>55</v>
      </c>
      <c r="I71" t="s">
        <v>55</v>
      </c>
      <c r="J71" t="s">
        <v>55</v>
      </c>
      <c r="K71" t="s">
        <v>55</v>
      </c>
      <c r="L71" t="s">
        <v>55</v>
      </c>
      <c r="M71" t="s">
        <v>55</v>
      </c>
      <c r="N71" t="s">
        <v>55</v>
      </c>
      <c r="O71" t="s">
        <v>55</v>
      </c>
      <c r="P71" t="s">
        <v>55</v>
      </c>
      <c r="Q71" t="s">
        <v>55</v>
      </c>
      <c r="R71">
        <v>22</v>
      </c>
      <c r="S71" t="s">
        <v>55</v>
      </c>
      <c r="T71">
        <v>22</v>
      </c>
      <c r="U71" t="s">
        <v>55</v>
      </c>
      <c r="V71" t="s">
        <v>55</v>
      </c>
      <c r="W71" t="s">
        <v>55</v>
      </c>
      <c r="X71" t="s">
        <v>55</v>
      </c>
      <c r="Y71" t="s">
        <v>55</v>
      </c>
      <c r="Z71" t="s">
        <v>55</v>
      </c>
      <c r="AA71" t="s">
        <v>55</v>
      </c>
    </row>
    <row r="72" spans="2:27" x14ac:dyDescent="0.3">
      <c r="B72" s="1" t="s">
        <v>15</v>
      </c>
      <c r="C72" t="s">
        <v>55</v>
      </c>
      <c r="D72" t="s">
        <v>55</v>
      </c>
      <c r="E72">
        <v>37</v>
      </c>
      <c r="F72" t="s">
        <v>55</v>
      </c>
      <c r="G72" t="s">
        <v>55</v>
      </c>
      <c r="H72" t="s">
        <v>55</v>
      </c>
      <c r="I72" t="s">
        <v>55</v>
      </c>
      <c r="J72" t="s">
        <v>55</v>
      </c>
      <c r="K72" t="s">
        <v>55</v>
      </c>
      <c r="L72" t="s">
        <v>55</v>
      </c>
      <c r="M72" t="s">
        <v>55</v>
      </c>
      <c r="N72" t="s">
        <v>55</v>
      </c>
      <c r="O72" t="s">
        <v>55</v>
      </c>
      <c r="P72" t="s">
        <v>55</v>
      </c>
      <c r="Q72" t="s">
        <v>55</v>
      </c>
      <c r="R72" t="s">
        <v>55</v>
      </c>
      <c r="S72" t="s">
        <v>55</v>
      </c>
      <c r="T72" t="s">
        <v>55</v>
      </c>
      <c r="U72" t="s">
        <v>55</v>
      </c>
      <c r="V72" t="s">
        <v>55</v>
      </c>
      <c r="W72" t="s">
        <v>55</v>
      </c>
      <c r="X72" t="s">
        <v>55</v>
      </c>
      <c r="Y72" t="s">
        <v>55</v>
      </c>
      <c r="Z72" t="s">
        <v>55</v>
      </c>
      <c r="AA72" t="s">
        <v>55</v>
      </c>
    </row>
    <row r="73" spans="2:27" x14ac:dyDescent="0.3">
      <c r="B73" s="1" t="s">
        <v>29</v>
      </c>
      <c r="C73" t="s">
        <v>55</v>
      </c>
      <c r="D73" t="s">
        <v>55</v>
      </c>
      <c r="E73" t="s">
        <v>55</v>
      </c>
      <c r="F73" t="s">
        <v>55</v>
      </c>
      <c r="G73" t="s">
        <v>55</v>
      </c>
      <c r="H73" t="s">
        <v>55</v>
      </c>
      <c r="I73" t="s">
        <v>55</v>
      </c>
      <c r="J73" t="s">
        <v>55</v>
      </c>
      <c r="K73" t="s">
        <v>55</v>
      </c>
      <c r="L73" t="s">
        <v>55</v>
      </c>
      <c r="M73" s="3">
        <v>82</v>
      </c>
      <c r="N73" t="s">
        <v>55</v>
      </c>
      <c r="O73" t="s">
        <v>55</v>
      </c>
      <c r="P73" t="s">
        <v>55</v>
      </c>
      <c r="Q73" t="s">
        <v>55</v>
      </c>
      <c r="R73" t="s">
        <v>55</v>
      </c>
      <c r="S73" t="s">
        <v>55</v>
      </c>
      <c r="T73" t="s">
        <v>55</v>
      </c>
      <c r="U73" t="s">
        <v>55</v>
      </c>
      <c r="V73" t="s">
        <v>55</v>
      </c>
      <c r="W73">
        <v>54</v>
      </c>
      <c r="X73" t="s">
        <v>55</v>
      </c>
      <c r="Y73" t="s">
        <v>55</v>
      </c>
      <c r="Z73" t="s">
        <v>55</v>
      </c>
      <c r="AA73" t="s">
        <v>55</v>
      </c>
    </row>
    <row r="74" spans="2:27" x14ac:dyDescent="0.3">
      <c r="B74" s="1" t="s">
        <v>12</v>
      </c>
      <c r="C74" t="s">
        <v>55</v>
      </c>
      <c r="D74" t="s">
        <v>55</v>
      </c>
      <c r="E74" t="s">
        <v>55</v>
      </c>
      <c r="F74" t="s">
        <v>55</v>
      </c>
      <c r="G74" t="s">
        <v>55</v>
      </c>
      <c r="H74" t="s">
        <v>55</v>
      </c>
      <c r="I74" t="s">
        <v>55</v>
      </c>
      <c r="J74" t="s">
        <v>55</v>
      </c>
      <c r="K74" t="s">
        <v>55</v>
      </c>
      <c r="L74" t="s">
        <v>55</v>
      </c>
      <c r="M74" t="s">
        <v>55</v>
      </c>
      <c r="N74" t="s">
        <v>55</v>
      </c>
      <c r="O74" t="s">
        <v>55</v>
      </c>
      <c r="P74" t="s">
        <v>55</v>
      </c>
      <c r="Q74" t="s">
        <v>55</v>
      </c>
      <c r="R74" t="s">
        <v>55</v>
      </c>
      <c r="S74" t="s">
        <v>55</v>
      </c>
      <c r="T74" t="s">
        <v>55</v>
      </c>
      <c r="U74" t="s">
        <v>55</v>
      </c>
      <c r="V74" t="s">
        <v>55</v>
      </c>
      <c r="W74" t="s">
        <v>55</v>
      </c>
      <c r="X74" t="s">
        <v>55</v>
      </c>
      <c r="Y74">
        <v>55</v>
      </c>
      <c r="Z74" t="s">
        <v>55</v>
      </c>
      <c r="AA74" t="s">
        <v>55</v>
      </c>
    </row>
    <row r="75" spans="2:27" ht="13.95" customHeight="1" x14ac:dyDescent="0.3">
      <c r="B75" s="1" t="s">
        <v>13</v>
      </c>
      <c r="C75">
        <v>64</v>
      </c>
      <c r="D75" s="3">
        <v>82</v>
      </c>
      <c r="E75" t="s">
        <v>55</v>
      </c>
      <c r="F75">
        <v>64</v>
      </c>
      <c r="G75" s="3">
        <v>82</v>
      </c>
      <c r="H75" t="s">
        <v>55</v>
      </c>
      <c r="I75" t="s">
        <v>55</v>
      </c>
      <c r="J75" t="s">
        <v>55</v>
      </c>
      <c r="K75" s="3">
        <v>82</v>
      </c>
      <c r="L75" t="s">
        <v>55</v>
      </c>
      <c r="M75" t="s">
        <v>55</v>
      </c>
      <c r="N75" t="s">
        <v>55</v>
      </c>
      <c r="O75" t="s">
        <v>55</v>
      </c>
      <c r="P75" t="s">
        <v>55</v>
      </c>
      <c r="Q75" s="3">
        <v>82</v>
      </c>
      <c r="R75" t="s">
        <v>55</v>
      </c>
      <c r="S75" s="3">
        <v>82</v>
      </c>
      <c r="T75" t="s">
        <v>55</v>
      </c>
      <c r="U75" s="3">
        <v>82</v>
      </c>
      <c r="V75" t="s">
        <v>55</v>
      </c>
      <c r="W75" t="s">
        <v>55</v>
      </c>
      <c r="X75" t="s">
        <v>55</v>
      </c>
      <c r="Y75" t="s">
        <v>55</v>
      </c>
      <c r="Z75" t="s">
        <v>55</v>
      </c>
      <c r="AA75" t="s">
        <v>55</v>
      </c>
    </row>
    <row r="76" spans="2:27" x14ac:dyDescent="0.3">
      <c r="B76" s="1" t="s">
        <v>7</v>
      </c>
      <c r="C76">
        <v>58</v>
      </c>
      <c r="D76" t="s">
        <v>55</v>
      </c>
      <c r="E76">
        <v>36</v>
      </c>
      <c r="F76">
        <v>36</v>
      </c>
      <c r="G76">
        <v>65</v>
      </c>
      <c r="H76" t="s">
        <v>55</v>
      </c>
      <c r="I76" t="s">
        <v>55</v>
      </c>
      <c r="J76" t="s">
        <v>55</v>
      </c>
      <c r="K76" t="s">
        <v>55</v>
      </c>
      <c r="L76" t="s">
        <v>55</v>
      </c>
      <c r="M76" t="s">
        <v>55</v>
      </c>
      <c r="N76" t="s">
        <v>55</v>
      </c>
      <c r="O76">
        <v>36</v>
      </c>
      <c r="P76" t="s">
        <v>55</v>
      </c>
      <c r="Q76">
        <v>50</v>
      </c>
      <c r="R76" t="s">
        <v>55</v>
      </c>
      <c r="S76" t="s">
        <v>55</v>
      </c>
      <c r="T76" t="s">
        <v>55</v>
      </c>
      <c r="U76" t="s">
        <v>55</v>
      </c>
      <c r="V76" t="s">
        <v>55</v>
      </c>
      <c r="W76" t="s">
        <v>55</v>
      </c>
      <c r="X76">
        <v>36</v>
      </c>
      <c r="Y76" t="s">
        <v>55</v>
      </c>
      <c r="Z76">
        <v>37</v>
      </c>
      <c r="AA76" t="s">
        <v>55</v>
      </c>
    </row>
    <row r="77" spans="2:27" x14ac:dyDescent="0.3">
      <c r="B77" s="1" t="s">
        <v>16</v>
      </c>
      <c r="C77">
        <v>58</v>
      </c>
      <c r="D77" t="s">
        <v>55</v>
      </c>
      <c r="E77">
        <v>26</v>
      </c>
      <c r="F77">
        <v>26</v>
      </c>
      <c r="G77" t="s">
        <v>55</v>
      </c>
      <c r="H77" t="s">
        <v>55</v>
      </c>
      <c r="I77" t="s">
        <v>55</v>
      </c>
      <c r="J77" t="s">
        <v>55</v>
      </c>
      <c r="K77" t="s">
        <v>55</v>
      </c>
      <c r="L77" t="s">
        <v>55</v>
      </c>
      <c r="M77" t="s">
        <v>55</v>
      </c>
      <c r="N77">
        <v>36</v>
      </c>
      <c r="O77" t="s">
        <v>55</v>
      </c>
      <c r="P77" t="s">
        <v>55</v>
      </c>
      <c r="Q77">
        <v>50</v>
      </c>
      <c r="R77" t="s">
        <v>55</v>
      </c>
      <c r="S77" t="s">
        <v>55</v>
      </c>
      <c r="T77" t="s">
        <v>55</v>
      </c>
      <c r="U77" t="s">
        <v>55</v>
      </c>
      <c r="V77">
        <v>26</v>
      </c>
      <c r="W77" t="s">
        <v>55</v>
      </c>
      <c r="X77">
        <v>26</v>
      </c>
      <c r="Y77" t="s">
        <v>55</v>
      </c>
      <c r="Z77">
        <v>37</v>
      </c>
      <c r="AA77">
        <v>26</v>
      </c>
    </row>
    <row r="78" spans="2:27" x14ac:dyDescent="0.3">
      <c r="B78" s="1" t="s">
        <v>17</v>
      </c>
      <c r="C78" t="s">
        <v>55</v>
      </c>
      <c r="D78" t="s">
        <v>55</v>
      </c>
      <c r="E78" t="s">
        <v>55</v>
      </c>
      <c r="F78" t="s">
        <v>55</v>
      </c>
      <c r="G78" t="s">
        <v>55</v>
      </c>
      <c r="H78" t="s">
        <v>55</v>
      </c>
      <c r="I78" t="s">
        <v>55</v>
      </c>
      <c r="J78" t="s">
        <v>55</v>
      </c>
      <c r="K78" t="s">
        <v>55</v>
      </c>
      <c r="L78" t="s">
        <v>55</v>
      </c>
      <c r="M78" t="s">
        <v>55</v>
      </c>
      <c r="N78" t="s">
        <v>55</v>
      </c>
      <c r="O78" t="s">
        <v>55</v>
      </c>
      <c r="P78" t="s">
        <v>55</v>
      </c>
      <c r="Q78" t="s">
        <v>55</v>
      </c>
      <c r="R78" t="s">
        <v>55</v>
      </c>
      <c r="S78" t="s">
        <v>55</v>
      </c>
      <c r="T78" t="s">
        <v>55</v>
      </c>
      <c r="U78" t="s">
        <v>55</v>
      </c>
      <c r="V78" t="s">
        <v>55</v>
      </c>
      <c r="W78" t="s">
        <v>55</v>
      </c>
      <c r="X78" t="s">
        <v>55</v>
      </c>
      <c r="Y78" t="s">
        <v>55</v>
      </c>
      <c r="Z78" t="s">
        <v>55</v>
      </c>
      <c r="AA78" t="s">
        <v>55</v>
      </c>
    </row>
    <row r="79" spans="2:27" x14ac:dyDescent="0.3">
      <c r="B79" s="1" t="s">
        <v>18</v>
      </c>
      <c r="C79">
        <v>58</v>
      </c>
      <c r="D79" t="s">
        <v>55</v>
      </c>
      <c r="E79" t="s">
        <v>55</v>
      </c>
      <c r="F79" t="s">
        <v>55</v>
      </c>
      <c r="G79">
        <v>65</v>
      </c>
      <c r="H79" t="s">
        <v>55</v>
      </c>
      <c r="I79" t="s">
        <v>55</v>
      </c>
      <c r="J79" t="s">
        <v>55</v>
      </c>
      <c r="K79" t="s">
        <v>55</v>
      </c>
      <c r="L79" t="s">
        <v>55</v>
      </c>
      <c r="M79" s="3">
        <v>82</v>
      </c>
      <c r="N79">
        <v>50</v>
      </c>
      <c r="O79">
        <v>50</v>
      </c>
      <c r="P79" t="s">
        <v>55</v>
      </c>
      <c r="Q79" t="s">
        <v>55</v>
      </c>
      <c r="R79" t="s">
        <v>55</v>
      </c>
      <c r="S79" t="s">
        <v>55</v>
      </c>
      <c r="T79" t="s">
        <v>55</v>
      </c>
      <c r="U79" t="s">
        <v>55</v>
      </c>
      <c r="V79" t="s">
        <v>55</v>
      </c>
      <c r="W79" t="s">
        <v>55</v>
      </c>
      <c r="X79" t="s">
        <v>55</v>
      </c>
      <c r="Y79" t="s">
        <v>55</v>
      </c>
      <c r="Z79">
        <v>50</v>
      </c>
      <c r="AA79" t="s">
        <v>55</v>
      </c>
    </row>
    <row r="80" spans="2:27" x14ac:dyDescent="0.3">
      <c r="B80" s="1" t="s">
        <v>20</v>
      </c>
      <c r="C80" t="s">
        <v>55</v>
      </c>
      <c r="D80" t="s">
        <v>55</v>
      </c>
      <c r="E80" t="s">
        <v>55</v>
      </c>
      <c r="F80" t="s">
        <v>55</v>
      </c>
      <c r="G80" t="s">
        <v>55</v>
      </c>
      <c r="H80" t="s">
        <v>55</v>
      </c>
      <c r="I80">
        <v>21.5</v>
      </c>
      <c r="J80" t="s">
        <v>55</v>
      </c>
      <c r="K80" t="s">
        <v>55</v>
      </c>
      <c r="L80" t="s">
        <v>55</v>
      </c>
      <c r="M80" t="s">
        <v>55</v>
      </c>
      <c r="N80" t="s">
        <v>55</v>
      </c>
      <c r="O80" t="s">
        <v>55</v>
      </c>
      <c r="P80" t="s">
        <v>55</v>
      </c>
      <c r="Q80" t="s">
        <v>55</v>
      </c>
      <c r="R80" t="s">
        <v>55</v>
      </c>
      <c r="S80" t="s">
        <v>55</v>
      </c>
      <c r="T80">
        <v>19</v>
      </c>
      <c r="U80" t="s">
        <v>55</v>
      </c>
      <c r="V80">
        <v>20</v>
      </c>
      <c r="W80" t="s">
        <v>55</v>
      </c>
      <c r="X80" t="s">
        <v>55</v>
      </c>
      <c r="Y80" t="s">
        <v>55</v>
      </c>
      <c r="Z80" t="s">
        <v>55</v>
      </c>
      <c r="AA80" t="s">
        <v>55</v>
      </c>
    </row>
    <row r="81" spans="2:27" x14ac:dyDescent="0.3">
      <c r="B81" s="1" t="s">
        <v>21</v>
      </c>
      <c r="C81" t="s">
        <v>55</v>
      </c>
      <c r="D81">
        <v>50</v>
      </c>
      <c r="E81" t="s">
        <v>55</v>
      </c>
      <c r="F81" t="s">
        <v>55</v>
      </c>
      <c r="G81" s="3">
        <v>82</v>
      </c>
      <c r="H81" t="s">
        <v>55</v>
      </c>
      <c r="I81" t="s">
        <v>55</v>
      </c>
      <c r="J81" t="s">
        <v>55</v>
      </c>
      <c r="K81" t="s">
        <v>55</v>
      </c>
      <c r="L81" t="s">
        <v>55</v>
      </c>
      <c r="M81" s="3">
        <v>82</v>
      </c>
      <c r="N81" t="s">
        <v>55</v>
      </c>
      <c r="O81" t="s">
        <v>55</v>
      </c>
      <c r="P81" t="s">
        <v>55</v>
      </c>
      <c r="Q81" t="s">
        <v>55</v>
      </c>
      <c r="R81" t="s">
        <v>55</v>
      </c>
      <c r="S81" t="s">
        <v>55</v>
      </c>
      <c r="T81" t="s">
        <v>55</v>
      </c>
      <c r="U81" s="3">
        <v>82</v>
      </c>
      <c r="V81" t="s">
        <v>55</v>
      </c>
      <c r="W81" t="s">
        <v>55</v>
      </c>
      <c r="X81" t="s">
        <v>55</v>
      </c>
      <c r="Y81" t="s">
        <v>55</v>
      </c>
      <c r="Z81" t="s">
        <v>55</v>
      </c>
      <c r="AA81" t="s">
        <v>55</v>
      </c>
    </row>
    <row r="82" spans="2:27" x14ac:dyDescent="0.3">
      <c r="B82" s="1" t="s">
        <v>19</v>
      </c>
      <c r="C82" t="s">
        <v>55</v>
      </c>
      <c r="D82" t="s">
        <v>55</v>
      </c>
      <c r="E82" t="s">
        <v>55</v>
      </c>
      <c r="F82" t="s">
        <v>55</v>
      </c>
      <c r="G82" t="s">
        <v>55</v>
      </c>
      <c r="H82" t="s">
        <v>55</v>
      </c>
      <c r="I82">
        <v>21.5</v>
      </c>
      <c r="J82" t="s">
        <v>55</v>
      </c>
      <c r="K82" t="s">
        <v>55</v>
      </c>
      <c r="L82" t="s">
        <v>55</v>
      </c>
      <c r="M82" t="s">
        <v>55</v>
      </c>
      <c r="N82" t="s">
        <v>55</v>
      </c>
      <c r="O82" t="s">
        <v>55</v>
      </c>
      <c r="P82" t="s">
        <v>55</v>
      </c>
      <c r="Q82" t="s">
        <v>55</v>
      </c>
      <c r="R82">
        <v>19</v>
      </c>
      <c r="S82" t="s">
        <v>55</v>
      </c>
      <c r="T82" t="s">
        <v>55</v>
      </c>
      <c r="U82" t="s">
        <v>55</v>
      </c>
      <c r="V82">
        <v>20</v>
      </c>
      <c r="W82" t="s">
        <v>55</v>
      </c>
      <c r="X82" t="s">
        <v>55</v>
      </c>
      <c r="Y82" t="s">
        <v>55</v>
      </c>
      <c r="Z82" t="s">
        <v>55</v>
      </c>
      <c r="AA82" t="s">
        <v>55</v>
      </c>
    </row>
    <row r="83" spans="2:27" x14ac:dyDescent="0.3">
      <c r="B83" s="1" t="s">
        <v>23</v>
      </c>
      <c r="C83" t="s">
        <v>55</v>
      </c>
      <c r="D83" s="3">
        <v>82</v>
      </c>
      <c r="E83" t="s">
        <v>55</v>
      </c>
      <c r="F83" t="s">
        <v>55</v>
      </c>
      <c r="G83">
        <v>65</v>
      </c>
      <c r="H83">
        <v>76</v>
      </c>
      <c r="I83" t="s">
        <v>55</v>
      </c>
      <c r="J83" t="s">
        <v>55</v>
      </c>
      <c r="K83" t="s">
        <v>55</v>
      </c>
      <c r="L83" t="s">
        <v>55</v>
      </c>
      <c r="M83" s="3">
        <v>82</v>
      </c>
      <c r="N83" t="s">
        <v>55</v>
      </c>
      <c r="O83" t="s">
        <v>55</v>
      </c>
      <c r="P83" t="s">
        <v>55</v>
      </c>
      <c r="Q83" t="s">
        <v>55</v>
      </c>
      <c r="R83" t="s">
        <v>55</v>
      </c>
      <c r="S83" s="3">
        <v>82</v>
      </c>
      <c r="T83" t="s">
        <v>55</v>
      </c>
      <c r="U83" t="s">
        <v>55</v>
      </c>
      <c r="V83" t="s">
        <v>55</v>
      </c>
      <c r="W83" t="s">
        <v>55</v>
      </c>
      <c r="X83" t="s">
        <v>55</v>
      </c>
      <c r="Y83" t="s">
        <v>55</v>
      </c>
      <c r="Z83" t="s">
        <v>55</v>
      </c>
      <c r="AA83" t="s">
        <v>55</v>
      </c>
    </row>
    <row r="84" spans="2:27" x14ac:dyDescent="0.3">
      <c r="B84" s="1" t="s">
        <v>24</v>
      </c>
      <c r="C84">
        <v>58</v>
      </c>
      <c r="D84" t="s">
        <v>55</v>
      </c>
      <c r="E84" t="s">
        <v>55</v>
      </c>
      <c r="F84">
        <v>20</v>
      </c>
      <c r="G84">
        <v>65</v>
      </c>
      <c r="H84" t="s">
        <v>55</v>
      </c>
      <c r="I84" t="s">
        <v>55</v>
      </c>
      <c r="J84" t="s">
        <v>55</v>
      </c>
      <c r="K84" t="s">
        <v>55</v>
      </c>
      <c r="L84" t="s">
        <v>55</v>
      </c>
      <c r="M84" t="s">
        <v>55</v>
      </c>
      <c r="N84" t="s">
        <v>55</v>
      </c>
      <c r="O84">
        <v>26</v>
      </c>
      <c r="P84" t="s">
        <v>55</v>
      </c>
      <c r="Q84" t="s">
        <v>55</v>
      </c>
      <c r="R84">
        <v>20</v>
      </c>
      <c r="S84" t="s">
        <v>55</v>
      </c>
      <c r="T84">
        <v>20</v>
      </c>
      <c r="U84" t="s">
        <v>55</v>
      </c>
      <c r="V84" t="s">
        <v>55</v>
      </c>
      <c r="W84" t="s">
        <v>55</v>
      </c>
      <c r="X84">
        <v>20</v>
      </c>
      <c r="Y84" t="s">
        <v>55</v>
      </c>
      <c r="Z84" t="s">
        <v>55</v>
      </c>
      <c r="AA84">
        <v>21</v>
      </c>
    </row>
    <row r="85" spans="2:27" x14ac:dyDescent="0.3">
      <c r="B85" s="1" t="s">
        <v>25</v>
      </c>
      <c r="C85" t="s">
        <v>55</v>
      </c>
      <c r="D85" t="s">
        <v>55</v>
      </c>
      <c r="E85" t="s">
        <v>55</v>
      </c>
      <c r="F85" t="s">
        <v>55</v>
      </c>
      <c r="G85" t="s">
        <v>55</v>
      </c>
      <c r="H85" t="s">
        <v>55</v>
      </c>
      <c r="I85" t="s">
        <v>55</v>
      </c>
      <c r="J85" t="s">
        <v>55</v>
      </c>
      <c r="K85">
        <v>53</v>
      </c>
      <c r="L85" t="s">
        <v>55</v>
      </c>
      <c r="M85" t="s">
        <v>55</v>
      </c>
      <c r="N85" t="s">
        <v>55</v>
      </c>
      <c r="O85" t="s">
        <v>55</v>
      </c>
      <c r="P85" t="s">
        <v>55</v>
      </c>
      <c r="Q85" t="s">
        <v>55</v>
      </c>
      <c r="R85" t="s">
        <v>55</v>
      </c>
      <c r="S85" t="s">
        <v>55</v>
      </c>
      <c r="T85" t="s">
        <v>55</v>
      </c>
      <c r="U85" t="s">
        <v>55</v>
      </c>
      <c r="V85" t="s">
        <v>55</v>
      </c>
      <c r="W85" t="s">
        <v>55</v>
      </c>
      <c r="X85" t="s">
        <v>55</v>
      </c>
      <c r="Y85" t="s">
        <v>55</v>
      </c>
      <c r="Z85" t="s">
        <v>55</v>
      </c>
      <c r="AA85" t="s">
        <v>55</v>
      </c>
    </row>
    <row r="86" spans="2:27" x14ac:dyDescent="0.3">
      <c r="B86" s="1" t="s">
        <v>26</v>
      </c>
      <c r="C86">
        <v>58</v>
      </c>
      <c r="D86" t="s">
        <v>55</v>
      </c>
      <c r="E86">
        <v>17</v>
      </c>
      <c r="F86">
        <v>19</v>
      </c>
      <c r="G86" t="s">
        <v>55</v>
      </c>
      <c r="H86" t="s">
        <v>55</v>
      </c>
      <c r="I86" t="s">
        <v>55</v>
      </c>
      <c r="J86" t="s">
        <v>55</v>
      </c>
      <c r="K86" t="s">
        <v>55</v>
      </c>
      <c r="L86" t="s">
        <v>55</v>
      </c>
      <c r="M86" t="s">
        <v>55</v>
      </c>
      <c r="N86">
        <v>36</v>
      </c>
      <c r="O86">
        <v>26</v>
      </c>
      <c r="P86" t="s">
        <v>55</v>
      </c>
      <c r="Q86" t="s">
        <v>55</v>
      </c>
      <c r="R86" t="s">
        <v>55</v>
      </c>
      <c r="S86" t="s">
        <v>55</v>
      </c>
      <c r="T86" t="s">
        <v>55</v>
      </c>
      <c r="U86" t="s">
        <v>55</v>
      </c>
      <c r="V86">
        <v>20</v>
      </c>
      <c r="W86" t="s">
        <v>55</v>
      </c>
      <c r="X86" t="s">
        <v>55</v>
      </c>
      <c r="Y86" t="s">
        <v>55</v>
      </c>
      <c r="Z86" t="s">
        <v>55</v>
      </c>
      <c r="AA86">
        <v>21</v>
      </c>
    </row>
    <row r="87" spans="2:27" x14ac:dyDescent="0.3">
      <c r="B87" s="1" t="s">
        <v>30</v>
      </c>
      <c r="C87" t="s">
        <v>55</v>
      </c>
      <c r="D87" t="s">
        <v>55</v>
      </c>
      <c r="E87" t="s">
        <v>55</v>
      </c>
      <c r="F87" t="s">
        <v>55</v>
      </c>
      <c r="G87" t="s">
        <v>55</v>
      </c>
      <c r="H87">
        <v>76</v>
      </c>
      <c r="I87" t="s">
        <v>55</v>
      </c>
      <c r="J87" t="s">
        <v>55</v>
      </c>
      <c r="K87" t="s">
        <v>55</v>
      </c>
      <c r="L87">
        <v>54.7</v>
      </c>
      <c r="M87" t="s">
        <v>55</v>
      </c>
      <c r="N87" t="s">
        <v>55</v>
      </c>
      <c r="O87" t="s">
        <v>55</v>
      </c>
      <c r="P87" t="s">
        <v>55</v>
      </c>
      <c r="Q87" t="s">
        <v>55</v>
      </c>
      <c r="R87" t="s">
        <v>55</v>
      </c>
      <c r="S87" t="s">
        <v>55</v>
      </c>
      <c r="T87" t="s">
        <v>55</v>
      </c>
      <c r="U87" t="s">
        <v>55</v>
      </c>
      <c r="V87" t="s">
        <v>55</v>
      </c>
      <c r="W87" t="s">
        <v>55</v>
      </c>
      <c r="X87" t="s">
        <v>55</v>
      </c>
      <c r="Y87" t="s">
        <v>55</v>
      </c>
      <c r="Z87" t="s">
        <v>55</v>
      </c>
      <c r="AA87" t="s">
        <v>55</v>
      </c>
    </row>
    <row r="88" spans="2:27" x14ac:dyDescent="0.3">
      <c r="B88" s="1" t="s">
        <v>28</v>
      </c>
      <c r="C88">
        <v>58</v>
      </c>
      <c r="D88" t="s">
        <v>55</v>
      </c>
      <c r="E88" t="s">
        <v>55</v>
      </c>
      <c r="F88">
        <v>37</v>
      </c>
      <c r="G88">
        <v>65</v>
      </c>
      <c r="H88" t="s">
        <v>55</v>
      </c>
      <c r="I88" t="s">
        <v>55</v>
      </c>
      <c r="J88" t="s">
        <v>55</v>
      </c>
      <c r="K88" t="s">
        <v>55</v>
      </c>
      <c r="L88" t="s">
        <v>55</v>
      </c>
      <c r="M88" t="s">
        <v>55</v>
      </c>
      <c r="N88">
        <v>37</v>
      </c>
      <c r="O88">
        <v>37</v>
      </c>
      <c r="P88" t="s">
        <v>55</v>
      </c>
      <c r="Q88">
        <v>50</v>
      </c>
      <c r="R88" t="s">
        <v>55</v>
      </c>
      <c r="S88" t="s">
        <v>55</v>
      </c>
      <c r="T88" t="s">
        <v>55</v>
      </c>
      <c r="U88" t="s">
        <v>55</v>
      </c>
      <c r="V88" t="s">
        <v>55</v>
      </c>
      <c r="W88" t="s">
        <v>55</v>
      </c>
      <c r="X88" t="s">
        <v>55</v>
      </c>
      <c r="Y88" t="s">
        <v>55</v>
      </c>
      <c r="Z88" t="s">
        <v>55</v>
      </c>
      <c r="AA88">
        <v>37</v>
      </c>
    </row>
    <row r="89" spans="2:27" x14ac:dyDescent="0.3">
      <c r="B89" s="1" t="s">
        <v>27</v>
      </c>
      <c r="C89">
        <v>58</v>
      </c>
      <c r="D89" t="s">
        <v>55</v>
      </c>
      <c r="E89" t="s">
        <v>55</v>
      </c>
      <c r="F89">
        <v>21</v>
      </c>
      <c r="G89" t="s">
        <v>55</v>
      </c>
      <c r="H89" t="s">
        <v>55</v>
      </c>
      <c r="I89" t="s">
        <v>55</v>
      </c>
      <c r="J89" t="s">
        <v>55</v>
      </c>
      <c r="K89" t="s">
        <v>55</v>
      </c>
      <c r="L89" t="s">
        <v>55</v>
      </c>
      <c r="M89" t="s">
        <v>55</v>
      </c>
      <c r="N89" t="s">
        <v>55</v>
      </c>
      <c r="O89">
        <v>26</v>
      </c>
      <c r="P89" t="s">
        <v>55</v>
      </c>
      <c r="Q89" t="s">
        <v>55</v>
      </c>
      <c r="R89" t="s">
        <v>55</v>
      </c>
      <c r="S89" t="s">
        <v>55</v>
      </c>
      <c r="T89" t="s">
        <v>55</v>
      </c>
      <c r="U89" t="s">
        <v>55</v>
      </c>
      <c r="V89">
        <v>21</v>
      </c>
      <c r="W89" t="s">
        <v>55</v>
      </c>
      <c r="X89">
        <v>21</v>
      </c>
      <c r="Y89" t="s">
        <v>55</v>
      </c>
      <c r="Z89">
        <v>37</v>
      </c>
      <c r="AA89" t="s">
        <v>55</v>
      </c>
    </row>
  </sheetData>
  <dataValidations count="1">
    <dataValidation type="list" allowBlank="1" showInputMessage="1" showErrorMessage="1" sqref="C62:D62" xr:uid="{EFFA6A08-C768-444A-8285-BC5E8D3D7B99}">
      <formula1>$B$65:$B$89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6254A-ACC3-4EEE-A6D2-BB840A7BFADD}">
  <sheetPr codeName="Sheet4"/>
  <dimension ref="A1:Y68"/>
  <sheetViews>
    <sheetView showGridLines="0" tabSelected="1" zoomScaleNormal="100" workbookViewId="0">
      <selection activeCell="J6" sqref="J6"/>
    </sheetView>
  </sheetViews>
  <sheetFormatPr defaultRowHeight="14.4" x14ac:dyDescent="0.3"/>
  <cols>
    <col min="2" max="2" width="12.6640625" style="7" customWidth="1"/>
    <col min="3" max="3" width="17.5546875" customWidth="1"/>
    <col min="4" max="4" width="18.44140625" customWidth="1"/>
    <col min="5" max="5" width="12.6640625" customWidth="1"/>
    <col min="6" max="6" width="13.109375" customWidth="1"/>
    <col min="7" max="7" width="10.33203125" bestFit="1" customWidth="1"/>
    <col min="8" max="8" width="12.44140625" bestFit="1" customWidth="1"/>
    <col min="9" max="9" width="18.6640625" customWidth="1"/>
    <col min="10" max="10" width="13.5546875" customWidth="1"/>
    <col min="11" max="11" width="2.44140625" customWidth="1"/>
    <col min="12" max="12" width="63.33203125" customWidth="1"/>
  </cols>
  <sheetData>
    <row r="1" spans="1:25" x14ac:dyDescent="0.3">
      <c r="A1" s="52" t="s">
        <v>104</v>
      </c>
      <c r="B1" s="52"/>
      <c r="C1" s="52"/>
      <c r="D1" s="52"/>
      <c r="E1" s="52"/>
      <c r="F1" s="52"/>
      <c r="G1" s="52"/>
      <c r="H1" s="52"/>
      <c r="I1" s="52"/>
      <c r="J1" s="52"/>
      <c r="K1" s="52"/>
      <c r="L1" s="16"/>
      <c r="M1" s="9"/>
      <c r="N1" s="9"/>
      <c r="O1" s="9"/>
      <c r="P1" s="9"/>
      <c r="Q1" s="9"/>
      <c r="R1" s="9"/>
      <c r="S1" s="9"/>
      <c r="T1" s="9"/>
      <c r="U1" s="9"/>
      <c r="V1" s="9"/>
      <c r="W1" s="9"/>
      <c r="X1" s="9"/>
      <c r="Y1" s="9"/>
    </row>
    <row r="2" spans="1:25" x14ac:dyDescent="0.3">
      <c r="A2" s="52"/>
      <c r="B2" s="52"/>
      <c r="C2" s="52"/>
      <c r="D2" s="52"/>
      <c r="E2" s="52"/>
      <c r="F2" s="52"/>
      <c r="G2" s="52"/>
      <c r="H2" s="52"/>
      <c r="I2" s="52"/>
      <c r="J2" s="52"/>
      <c r="K2" s="52"/>
      <c r="L2" s="16"/>
      <c r="M2" s="9"/>
      <c r="N2" s="9"/>
      <c r="O2" s="9"/>
      <c r="P2" s="9"/>
      <c r="Q2" s="9"/>
      <c r="R2" s="9"/>
      <c r="S2" s="9"/>
      <c r="T2" s="9"/>
      <c r="U2" s="9"/>
      <c r="V2" s="9"/>
      <c r="W2" s="9"/>
      <c r="X2" s="9"/>
      <c r="Y2" s="9"/>
    </row>
    <row r="3" spans="1:25" ht="18" x14ac:dyDescent="0.35">
      <c r="A3" s="52"/>
      <c r="B3" s="52"/>
      <c r="C3" s="52"/>
      <c r="D3" s="52"/>
      <c r="E3" s="52"/>
      <c r="F3" s="52"/>
      <c r="G3" s="52"/>
      <c r="H3" s="52"/>
      <c r="I3" s="52"/>
      <c r="J3" s="52"/>
      <c r="K3" s="52"/>
      <c r="L3" s="17" t="s">
        <v>56</v>
      </c>
      <c r="M3" s="9"/>
      <c r="N3" s="9"/>
      <c r="O3" s="9"/>
      <c r="P3" s="9"/>
      <c r="Q3" s="9"/>
      <c r="R3" s="9"/>
      <c r="S3" s="9"/>
      <c r="T3" s="9"/>
      <c r="U3" s="9"/>
      <c r="V3" s="9"/>
      <c r="W3" s="9"/>
      <c r="X3" s="9"/>
      <c r="Y3" s="9"/>
    </row>
    <row r="4" spans="1:25" x14ac:dyDescent="0.3">
      <c r="A4" s="9"/>
      <c r="B4" s="9"/>
      <c r="C4" s="9"/>
      <c r="D4" s="9"/>
      <c r="E4" s="9"/>
      <c r="F4" s="9"/>
      <c r="G4" s="9"/>
      <c r="H4" s="9"/>
      <c r="I4" s="9"/>
      <c r="J4" s="9"/>
      <c r="K4" s="9"/>
      <c r="L4" s="16"/>
      <c r="M4" s="9"/>
      <c r="N4" s="9"/>
      <c r="O4" s="9"/>
      <c r="P4" s="9"/>
      <c r="Q4" s="9"/>
      <c r="R4" s="9"/>
      <c r="S4" s="9"/>
      <c r="T4" s="9"/>
      <c r="U4" s="9"/>
      <c r="V4" s="9"/>
      <c r="W4" s="9"/>
      <c r="X4" s="9"/>
      <c r="Y4" s="9"/>
    </row>
    <row r="5" spans="1:25" ht="18" x14ac:dyDescent="0.35">
      <c r="A5" s="9"/>
      <c r="B5" s="13" t="s">
        <v>57</v>
      </c>
      <c r="C5" s="9"/>
      <c r="D5" s="9"/>
      <c r="E5" s="9"/>
      <c r="F5" s="9"/>
      <c r="G5" s="9"/>
      <c r="H5" s="9"/>
      <c r="I5" s="9"/>
      <c r="J5" s="9"/>
      <c r="K5" s="9"/>
      <c r="L5" s="17" t="s">
        <v>57</v>
      </c>
      <c r="M5" s="9"/>
      <c r="N5" s="9"/>
      <c r="O5" s="9"/>
      <c r="P5" s="9"/>
      <c r="Q5" s="9"/>
      <c r="R5" s="9"/>
      <c r="S5" s="9"/>
      <c r="T5" s="9"/>
      <c r="U5" s="9"/>
      <c r="V5" s="9"/>
      <c r="W5" s="9"/>
      <c r="X5" s="9"/>
      <c r="Y5" s="9"/>
    </row>
    <row r="6" spans="1:25" x14ac:dyDescent="0.3">
      <c r="A6" s="9"/>
      <c r="B6" s="9"/>
      <c r="C6" s="9"/>
      <c r="D6" s="9"/>
      <c r="E6" s="9"/>
      <c r="F6" s="9"/>
      <c r="G6" s="9"/>
      <c r="H6" s="9"/>
      <c r="I6" s="9"/>
      <c r="J6" s="9"/>
      <c r="K6" s="9"/>
      <c r="L6" s="16"/>
      <c r="M6" s="9"/>
      <c r="N6" s="9"/>
      <c r="O6" s="9"/>
      <c r="P6" s="9"/>
      <c r="Q6" s="9"/>
      <c r="R6" s="9"/>
      <c r="S6" s="9"/>
      <c r="T6" s="9"/>
      <c r="U6" s="9"/>
      <c r="V6" s="9"/>
      <c r="W6" s="9"/>
      <c r="X6" s="9"/>
      <c r="Y6" s="9"/>
    </row>
    <row r="7" spans="1:25" ht="14.4" customHeight="1" x14ac:dyDescent="0.3">
      <c r="A7" s="9"/>
      <c r="B7" s="9"/>
      <c r="C7" s="24" t="s">
        <v>58</v>
      </c>
      <c r="D7" s="12" t="s">
        <v>13</v>
      </c>
      <c r="E7" s="9"/>
      <c r="F7" s="9"/>
      <c r="G7" s="9"/>
      <c r="H7" s="9"/>
      <c r="I7" s="9"/>
      <c r="J7" s="9"/>
      <c r="K7" s="9"/>
      <c r="L7" s="56" t="s">
        <v>99</v>
      </c>
      <c r="M7" s="9"/>
      <c r="N7" s="9"/>
      <c r="O7" s="9"/>
      <c r="P7" s="9"/>
      <c r="Q7" s="9"/>
      <c r="R7" s="9"/>
      <c r="S7" s="9"/>
      <c r="T7" s="9"/>
      <c r="U7" s="9"/>
      <c r="V7" s="9"/>
      <c r="W7" s="9"/>
      <c r="X7" s="9"/>
      <c r="Y7" s="9"/>
    </row>
    <row r="8" spans="1:25" ht="28.2" customHeight="1" x14ac:dyDescent="0.3">
      <c r="A8" s="9"/>
      <c r="B8" s="9"/>
      <c r="C8" s="9"/>
      <c r="D8" s="9"/>
      <c r="E8" s="9"/>
      <c r="F8" s="9"/>
      <c r="G8" s="9"/>
      <c r="H8" s="9"/>
      <c r="I8" s="9"/>
      <c r="J8" s="9"/>
      <c r="K8" s="9"/>
      <c r="L8" s="56"/>
      <c r="M8" s="9"/>
      <c r="N8" s="9"/>
      <c r="O8" s="9"/>
      <c r="P8" s="9"/>
      <c r="Q8" s="9"/>
      <c r="R8" s="9"/>
      <c r="S8" s="9"/>
      <c r="T8" s="9"/>
      <c r="U8" s="9"/>
      <c r="V8" s="9"/>
      <c r="W8" s="9"/>
      <c r="X8" s="9"/>
      <c r="Y8" s="9"/>
    </row>
    <row r="9" spans="1:25" ht="28.8" x14ac:dyDescent="0.3">
      <c r="A9" s="9"/>
      <c r="B9" s="11" t="s">
        <v>59</v>
      </c>
      <c r="C9" s="11" t="s">
        <v>60</v>
      </c>
      <c r="D9" s="11" t="s">
        <v>61</v>
      </c>
      <c r="E9" s="49" t="s">
        <v>62</v>
      </c>
      <c r="F9" s="11" t="s">
        <v>63</v>
      </c>
      <c r="G9" s="57" t="s">
        <v>64</v>
      </c>
      <c r="H9" s="57"/>
      <c r="I9" s="57"/>
      <c r="J9" s="57"/>
      <c r="K9" s="9"/>
      <c r="L9" s="56"/>
      <c r="M9" s="9"/>
      <c r="N9" s="9"/>
      <c r="O9" s="9"/>
      <c r="P9" s="9"/>
      <c r="Q9" s="9"/>
      <c r="R9" s="9"/>
      <c r="S9" s="9"/>
      <c r="T9" s="9"/>
      <c r="U9" s="9"/>
      <c r="V9" s="9"/>
      <c r="W9" s="9"/>
      <c r="X9" s="9"/>
      <c r="Y9" s="9"/>
    </row>
    <row r="10" spans="1:25" ht="43.2" customHeight="1" x14ac:dyDescent="0.3">
      <c r="A10" s="9"/>
      <c r="B10" s="47">
        <v>1</v>
      </c>
      <c r="C10" s="48">
        <v>10</v>
      </c>
      <c r="D10" s="48">
        <v>1</v>
      </c>
      <c r="E10" s="41">
        <v>10</v>
      </c>
      <c r="F10" s="39">
        <f>C10*D10*E10</f>
        <v>100</v>
      </c>
      <c r="G10" s="53" t="s">
        <v>100</v>
      </c>
      <c r="H10" s="53"/>
      <c r="I10" s="53"/>
      <c r="J10" s="53"/>
      <c r="K10" s="9"/>
      <c r="L10" s="56"/>
      <c r="M10" s="9"/>
      <c r="N10" s="9"/>
      <c r="O10" s="9"/>
      <c r="P10" s="9"/>
      <c r="Q10" s="9"/>
      <c r="R10" s="9"/>
      <c r="S10" s="9"/>
      <c r="T10" s="9"/>
      <c r="U10" s="9"/>
      <c r="V10" s="9"/>
      <c r="W10" s="9"/>
      <c r="X10" s="9"/>
      <c r="Y10" s="9"/>
    </row>
    <row r="11" spans="1:25" ht="43.2" customHeight="1" x14ac:dyDescent="0.3">
      <c r="A11" s="9"/>
      <c r="B11" s="47">
        <v>2</v>
      </c>
      <c r="C11" s="40"/>
      <c r="D11" s="40"/>
      <c r="E11" s="41"/>
      <c r="F11" s="39">
        <f>C11*D11*E11</f>
        <v>0</v>
      </c>
      <c r="G11" s="53"/>
      <c r="H11" s="53"/>
      <c r="I11" s="53"/>
      <c r="J11" s="53"/>
      <c r="K11" s="9"/>
      <c r="L11" s="56"/>
      <c r="M11" s="9"/>
      <c r="N11" s="9"/>
      <c r="O11" s="9"/>
      <c r="P11" s="9"/>
      <c r="Q11" s="9"/>
      <c r="R11" s="9"/>
      <c r="S11" s="9"/>
      <c r="T11" s="9"/>
      <c r="U11" s="9"/>
      <c r="V11" s="9"/>
      <c r="W11" s="9"/>
      <c r="X11" s="9"/>
      <c r="Y11" s="9"/>
    </row>
    <row r="12" spans="1:25" ht="43.2" customHeight="1" x14ac:dyDescent="0.3">
      <c r="A12" s="9"/>
      <c r="B12" s="47">
        <v>3</v>
      </c>
      <c r="C12" s="40"/>
      <c r="D12" s="40"/>
      <c r="E12" s="41"/>
      <c r="F12" s="39">
        <f>C12*D12*E12</f>
        <v>0</v>
      </c>
      <c r="G12" s="53"/>
      <c r="H12" s="53"/>
      <c r="I12" s="53"/>
      <c r="J12" s="53"/>
      <c r="K12" s="9"/>
      <c r="L12" s="56"/>
      <c r="M12" s="9"/>
      <c r="N12" s="9"/>
      <c r="O12" s="9"/>
      <c r="P12" s="9"/>
      <c r="Q12" s="9"/>
      <c r="R12" s="9"/>
      <c r="S12" s="9"/>
      <c r="T12" s="9"/>
      <c r="U12" s="9"/>
      <c r="V12" s="9"/>
      <c r="W12" s="9"/>
      <c r="X12" s="9"/>
      <c r="Y12" s="9"/>
    </row>
    <row r="13" spans="1:25" ht="43.2" customHeight="1" x14ac:dyDescent="0.3">
      <c r="A13" s="9"/>
      <c r="B13" s="47">
        <v>4</v>
      </c>
      <c r="C13" s="40"/>
      <c r="D13" s="40"/>
      <c r="E13" s="41"/>
      <c r="F13" s="39">
        <f t="shared" ref="F13:F19" si="0">C13*D13*E13</f>
        <v>0</v>
      </c>
      <c r="G13" s="53"/>
      <c r="H13" s="53"/>
      <c r="I13" s="53"/>
      <c r="J13" s="53"/>
      <c r="K13" s="9"/>
      <c r="L13" s="56"/>
      <c r="M13" s="37"/>
      <c r="N13" s="9"/>
      <c r="O13" s="9"/>
      <c r="P13" s="9"/>
      <c r="Q13" s="9"/>
      <c r="R13" s="9"/>
      <c r="S13" s="9"/>
      <c r="T13" s="9"/>
      <c r="U13" s="9"/>
      <c r="V13" s="9"/>
      <c r="W13" s="9"/>
      <c r="X13" s="9"/>
      <c r="Y13" s="9"/>
    </row>
    <row r="14" spans="1:25" ht="26.4" customHeight="1" x14ac:dyDescent="0.3">
      <c r="A14" s="9"/>
      <c r="B14" s="47">
        <v>5</v>
      </c>
      <c r="C14" s="40"/>
      <c r="D14" s="40"/>
      <c r="E14" s="41"/>
      <c r="F14" s="39">
        <f t="shared" si="0"/>
        <v>0</v>
      </c>
      <c r="G14" s="53"/>
      <c r="H14" s="53"/>
      <c r="I14" s="53"/>
      <c r="J14" s="53"/>
      <c r="K14" s="9"/>
      <c r="L14" s="56"/>
      <c r="M14" s="37"/>
      <c r="N14" s="9"/>
      <c r="O14" s="9"/>
      <c r="P14" s="9"/>
      <c r="Q14" s="9"/>
      <c r="R14" s="9"/>
      <c r="S14" s="9"/>
      <c r="T14" s="9"/>
      <c r="U14" s="9"/>
      <c r="V14" s="9"/>
      <c r="W14" s="9"/>
      <c r="X14" s="9"/>
      <c r="Y14" s="9"/>
    </row>
    <row r="15" spans="1:25" ht="26.4" customHeight="1" x14ac:dyDescent="0.3">
      <c r="A15" s="9"/>
      <c r="B15" s="47">
        <v>6</v>
      </c>
      <c r="C15" s="40"/>
      <c r="D15" s="40"/>
      <c r="E15" s="41"/>
      <c r="F15" s="39">
        <f t="shared" si="0"/>
        <v>0</v>
      </c>
      <c r="G15" s="53"/>
      <c r="H15" s="53"/>
      <c r="I15" s="53"/>
      <c r="J15" s="53"/>
      <c r="K15" s="9"/>
      <c r="L15" s="56"/>
      <c r="M15" s="37"/>
      <c r="N15" s="9"/>
      <c r="O15" s="9"/>
      <c r="P15" s="9"/>
      <c r="Q15" s="9"/>
      <c r="R15" s="9"/>
      <c r="S15" s="9"/>
      <c r="T15" s="9"/>
      <c r="U15" s="9"/>
      <c r="V15" s="9"/>
      <c r="W15" s="9"/>
      <c r="X15" s="9"/>
      <c r="Y15" s="9"/>
    </row>
    <row r="16" spans="1:25" ht="26.4" customHeight="1" x14ac:dyDescent="0.3">
      <c r="A16" s="9"/>
      <c r="B16" s="47">
        <v>7</v>
      </c>
      <c r="C16" s="40"/>
      <c r="D16" s="40"/>
      <c r="E16" s="41"/>
      <c r="F16" s="39">
        <f t="shared" si="0"/>
        <v>0</v>
      </c>
      <c r="G16" s="53"/>
      <c r="H16" s="53"/>
      <c r="I16" s="53"/>
      <c r="J16" s="53"/>
      <c r="K16" s="9"/>
      <c r="L16" s="56"/>
      <c r="M16" s="37"/>
      <c r="N16" s="9"/>
      <c r="O16" s="9"/>
      <c r="P16" s="9"/>
      <c r="Q16" s="9"/>
      <c r="R16" s="9"/>
      <c r="S16" s="9"/>
      <c r="T16" s="9"/>
      <c r="U16" s="9"/>
      <c r="V16" s="9"/>
      <c r="W16" s="9"/>
      <c r="X16" s="9"/>
      <c r="Y16" s="9"/>
    </row>
    <row r="17" spans="1:25" ht="26.4" customHeight="1" x14ac:dyDescent="0.3">
      <c r="A17" s="9"/>
      <c r="B17" s="47">
        <v>8</v>
      </c>
      <c r="C17" s="40"/>
      <c r="D17" s="40"/>
      <c r="E17" s="41"/>
      <c r="F17" s="39">
        <f t="shared" si="0"/>
        <v>0</v>
      </c>
      <c r="G17" s="53"/>
      <c r="H17" s="53"/>
      <c r="I17" s="53"/>
      <c r="J17" s="53"/>
      <c r="K17" s="9"/>
      <c r="L17" s="56"/>
      <c r="M17" s="37"/>
      <c r="N17" s="9"/>
      <c r="O17" s="9"/>
      <c r="P17" s="9"/>
      <c r="Q17" s="9"/>
      <c r="R17" s="9"/>
      <c r="S17" s="9"/>
      <c r="T17" s="9"/>
      <c r="U17" s="9"/>
      <c r="V17" s="9"/>
      <c r="W17" s="9"/>
      <c r="X17" s="9"/>
      <c r="Y17" s="9"/>
    </row>
    <row r="18" spans="1:25" ht="26.4" customHeight="1" x14ac:dyDescent="0.3">
      <c r="A18" s="9"/>
      <c r="B18" s="47">
        <v>9</v>
      </c>
      <c r="C18" s="40"/>
      <c r="D18" s="40"/>
      <c r="E18" s="41"/>
      <c r="F18" s="39">
        <f t="shared" si="0"/>
        <v>0</v>
      </c>
      <c r="G18" s="53"/>
      <c r="H18" s="53"/>
      <c r="I18" s="53"/>
      <c r="J18" s="53"/>
      <c r="K18" s="9"/>
      <c r="L18" s="56"/>
      <c r="M18" s="37"/>
      <c r="N18" s="9"/>
      <c r="O18" s="9"/>
      <c r="P18" s="9"/>
      <c r="Q18" s="9"/>
      <c r="R18" s="9"/>
      <c r="S18" s="9"/>
      <c r="T18" s="9"/>
      <c r="U18" s="9"/>
      <c r="V18" s="9"/>
      <c r="W18" s="9"/>
      <c r="X18" s="9"/>
      <c r="Y18" s="9"/>
    </row>
    <row r="19" spans="1:25" ht="26.4" customHeight="1" x14ac:dyDescent="0.3">
      <c r="A19" s="9"/>
      <c r="B19" s="47">
        <v>10</v>
      </c>
      <c r="C19" s="40"/>
      <c r="D19" s="40"/>
      <c r="E19" s="41"/>
      <c r="F19" s="39">
        <f t="shared" si="0"/>
        <v>0</v>
      </c>
      <c r="G19" s="53"/>
      <c r="H19" s="53"/>
      <c r="I19" s="53"/>
      <c r="J19" s="53"/>
      <c r="K19" s="9"/>
      <c r="L19" s="56"/>
      <c r="M19" s="37"/>
      <c r="N19" s="9"/>
      <c r="O19" s="9"/>
      <c r="P19" s="9"/>
      <c r="Q19" s="9"/>
      <c r="R19" s="9"/>
      <c r="S19" s="9"/>
      <c r="T19" s="9"/>
      <c r="U19" s="9"/>
      <c r="V19" s="9"/>
      <c r="W19" s="9"/>
      <c r="X19" s="9"/>
      <c r="Y19" s="9"/>
    </row>
    <row r="20" spans="1:25" ht="16.2" customHeight="1" x14ac:dyDescent="0.3">
      <c r="A20" s="9"/>
      <c r="B20" s="9"/>
      <c r="C20" s="9"/>
      <c r="D20" s="9"/>
      <c r="E20" s="9"/>
      <c r="F20" s="9"/>
      <c r="G20" s="9"/>
      <c r="H20" s="9"/>
      <c r="I20" s="9"/>
      <c r="J20" s="9"/>
      <c r="K20" s="9"/>
      <c r="L20" s="16"/>
      <c r="M20" s="9"/>
      <c r="N20" s="9"/>
      <c r="O20" s="9"/>
      <c r="P20" s="9"/>
      <c r="Q20" s="9"/>
      <c r="R20" s="9"/>
      <c r="S20" s="9"/>
      <c r="T20" s="9"/>
      <c r="U20" s="9"/>
      <c r="V20" s="9"/>
      <c r="W20" s="9"/>
      <c r="X20" s="9"/>
      <c r="Y20" s="9"/>
    </row>
    <row r="21" spans="1:25" ht="18" x14ac:dyDescent="0.35">
      <c r="A21" s="8"/>
      <c r="B21" s="13" t="s">
        <v>65</v>
      </c>
      <c r="C21" s="9"/>
      <c r="D21" s="9"/>
      <c r="E21" s="9"/>
      <c r="F21" s="9"/>
      <c r="G21" s="9"/>
      <c r="H21" s="9"/>
      <c r="I21" s="9"/>
      <c r="J21" s="9"/>
      <c r="K21" s="9"/>
      <c r="L21" s="17" t="s">
        <v>66</v>
      </c>
      <c r="M21" s="9"/>
      <c r="N21" s="9"/>
      <c r="O21" s="9"/>
      <c r="P21" s="9"/>
      <c r="Q21" s="9"/>
      <c r="R21" s="9"/>
      <c r="S21" s="9"/>
      <c r="T21" s="9"/>
      <c r="U21" s="9"/>
      <c r="V21" s="9"/>
      <c r="W21" s="9"/>
      <c r="X21" s="9"/>
      <c r="Y21" s="9"/>
    </row>
    <row r="22" spans="1:25" x14ac:dyDescent="0.3">
      <c r="A22" s="8"/>
      <c r="B22" s="8"/>
      <c r="C22" s="9"/>
      <c r="D22" s="9"/>
      <c r="E22" s="9"/>
      <c r="F22" s="9"/>
      <c r="G22" s="9"/>
      <c r="H22" s="9"/>
      <c r="I22" s="9"/>
      <c r="J22" s="9"/>
      <c r="K22" s="9"/>
      <c r="L22" s="56" t="s">
        <v>101</v>
      </c>
      <c r="M22" s="9"/>
      <c r="N22" s="9"/>
      <c r="O22" s="9"/>
      <c r="P22" s="9"/>
      <c r="Q22" s="9"/>
      <c r="R22" s="9"/>
      <c r="S22" s="9"/>
      <c r="T22" s="9"/>
      <c r="U22" s="9"/>
      <c r="V22" s="9"/>
      <c r="W22" s="9"/>
      <c r="X22" s="9"/>
      <c r="Y22" s="9"/>
    </row>
    <row r="23" spans="1:25" ht="31.2" customHeight="1" x14ac:dyDescent="0.3">
      <c r="A23" s="8"/>
      <c r="B23" s="49" t="s">
        <v>67</v>
      </c>
      <c r="C23" s="49" t="s">
        <v>68</v>
      </c>
      <c r="D23" s="49" t="s">
        <v>69</v>
      </c>
      <c r="E23" s="49" t="s">
        <v>70</v>
      </c>
      <c r="F23" s="49" t="s">
        <v>71</v>
      </c>
      <c r="G23" s="49" t="s">
        <v>72</v>
      </c>
      <c r="H23" s="49" t="s">
        <v>73</v>
      </c>
      <c r="I23" s="49" t="s">
        <v>74</v>
      </c>
      <c r="J23" s="49" t="s">
        <v>63</v>
      </c>
      <c r="K23" s="9"/>
      <c r="L23" s="56"/>
      <c r="M23" s="9"/>
      <c r="N23" s="9"/>
      <c r="O23" s="9"/>
      <c r="P23" s="9"/>
      <c r="Q23" s="9"/>
      <c r="R23" s="9"/>
      <c r="S23" s="9"/>
      <c r="T23" s="9"/>
      <c r="U23" s="9"/>
      <c r="V23" s="9"/>
      <c r="W23" s="9"/>
      <c r="X23" s="9"/>
      <c r="Y23" s="9"/>
    </row>
    <row r="24" spans="1:25" ht="28.2" customHeight="1" x14ac:dyDescent="0.3">
      <c r="A24" s="8"/>
      <c r="B24" s="47">
        <v>1</v>
      </c>
      <c r="C24" s="40" t="s">
        <v>15</v>
      </c>
      <c r="D24" s="40">
        <v>2</v>
      </c>
      <c r="E24" s="40">
        <v>1</v>
      </c>
      <c r="F24" s="42">
        <f>_xlfn.IFNA(VLOOKUP(C24,saliu_ikainiai,3,0)*E24*D24,"")</f>
        <v>164</v>
      </c>
      <c r="G24" s="40">
        <v>1837</v>
      </c>
      <c r="H24" s="42" cm="1">
        <f t="array" ref="H24">_xlfn.IFNA(_xlfn.IFS(
AND(G24&gt;=50,C24=$D$7),
_xlfn.IFNA(VLOOKUP(C24,vietiniai_ikainiai,2,0), ""),
AND(G24&gt;=50,G24&lt;400,C24&lt;&gt;$D$7,_xlfn.IFNA(INDEX(trumpos_per_siena,MATCH($D$7,valstybes53,0),MATCH(C24,valstybes53,0)), "")&lt;&gt;""),
INDEX(trumpos_per_siena,MATCH($D$7,valstybes53,0),MATCH(C24,valstybes53,0)),
C24&gt;400,
IF(C24&lt;&gt;"",SUMIFS(dist_kaina,dist_iki,"&gt;="&amp;G24,dist_nuo,"&lt;="&amp;G24)*E24, "")
),""
)</f>
        <v>295</v>
      </c>
      <c r="I24" s="42">
        <f t="shared" ref="I24:I31" si="1">_xlfn.IFNA(VLOOKUP(C24,saliu_ikainiai,4,0)*E24*(D24-1),"")</f>
        <v>107</v>
      </c>
      <c r="J24" s="42">
        <f t="shared" ref="J24:J31" si="2">IF(SUM(I24,H24,F24)&gt;0,SUM(I24,H24,F24), "")</f>
        <v>566</v>
      </c>
      <c r="K24" s="9"/>
      <c r="L24" s="56"/>
      <c r="M24" s="9"/>
      <c r="N24" s="9"/>
      <c r="O24" s="9"/>
      <c r="P24" s="9"/>
      <c r="Q24" s="9"/>
      <c r="R24" s="9"/>
      <c r="S24" s="9"/>
      <c r="T24" s="9"/>
      <c r="U24" s="9"/>
      <c r="V24" s="9"/>
      <c r="W24" s="9"/>
      <c r="X24" s="9"/>
      <c r="Y24" s="9"/>
    </row>
    <row r="25" spans="1:25" ht="27.6" customHeight="1" x14ac:dyDescent="0.3">
      <c r="A25" s="8"/>
      <c r="B25" s="47">
        <v>2</v>
      </c>
      <c r="C25" s="40"/>
      <c r="D25" s="40"/>
      <c r="E25" s="40"/>
      <c r="F25" s="42" t="str">
        <f t="shared" ref="F25:F31" si="3">_xlfn.IFNA(VLOOKUP(C25,saliu_ikainiai,3,0)*E25*D25,"")</f>
        <v/>
      </c>
      <c r="G25" s="40"/>
      <c r="H25" s="42" t="str" cm="1">
        <f t="array" ref="H25">_xlfn.IFNA(_xlfn.IFS(
AND(G25&gt;=50,C25=$D$7),
_xlfn.IFNA(VLOOKUP(C25,vietiniai_ikainiai,2,0), ""),
AND(G25&gt;=50,G25&lt;400,C25&lt;&gt;$D$7,_xlfn.IFNA(INDEX(trumpos_per_siena,MATCH($D$7,valstybes53,0),MATCH(C25,valstybes53,0)), "")&lt;&gt;""),
INDEX(trumpos_per_siena,MATCH($D$7,valstybes53,0),MATCH(C25,valstybes53,0)),
C25&gt;400,
IF(C25&lt;&gt;"",SUMIFS(dist_kaina,dist_iki,"&gt;="&amp;G25,dist_nuo,"&lt;="&amp;G25)*E25, "")
),""
)</f>
        <v/>
      </c>
      <c r="I25" s="42" t="str">
        <f t="shared" si="1"/>
        <v/>
      </c>
      <c r="J25" s="42" t="str">
        <f t="shared" si="2"/>
        <v/>
      </c>
      <c r="K25" s="9"/>
      <c r="L25" s="56"/>
      <c r="M25" s="9"/>
      <c r="N25" s="9"/>
      <c r="O25" s="9"/>
      <c r="P25" s="9"/>
      <c r="Q25" s="9"/>
      <c r="R25" s="9"/>
      <c r="S25" s="9"/>
      <c r="T25" s="9"/>
      <c r="U25" s="9"/>
      <c r="V25" s="9"/>
      <c r="W25" s="9"/>
      <c r="X25" s="9"/>
      <c r="Y25" s="9"/>
    </row>
    <row r="26" spans="1:25" ht="27.6" customHeight="1" x14ac:dyDescent="0.3">
      <c r="A26" s="8"/>
      <c r="B26" s="47">
        <v>3</v>
      </c>
      <c r="C26" s="40"/>
      <c r="D26" s="40"/>
      <c r="E26" s="40"/>
      <c r="F26" s="42" t="str">
        <f t="shared" si="3"/>
        <v/>
      </c>
      <c r="G26" s="40"/>
      <c r="H26" s="42" t="str" cm="1">
        <f t="array" ref="H26">_xlfn.IFNA(_xlfn.IFS(
AND(G26&gt;=50,C26=$D$7),
_xlfn.IFNA(VLOOKUP(C26,vietiniai_ikainiai,2,0), ""),
AND(G26&gt;=50,G26&lt;400,C26&lt;&gt;$D$7,_xlfn.IFNA(INDEX(trumpos_per_siena,MATCH($D$7,valstybes53,0),MATCH(C26,valstybes53,0)), "")&lt;&gt;""),
INDEX(trumpos_per_siena,MATCH($D$7,valstybes53,0),MATCH(C26,valstybes53,0)),
C26&gt;400,
IF(C26&lt;&gt;"",SUMIFS(dist_kaina,dist_iki,"&gt;="&amp;G26,dist_nuo,"&lt;="&amp;G26)*E26, "")
),""
)</f>
        <v/>
      </c>
      <c r="I26" s="42" t="str">
        <f t="shared" si="1"/>
        <v/>
      </c>
      <c r="J26" s="42" t="str">
        <f t="shared" si="2"/>
        <v/>
      </c>
      <c r="K26" s="9"/>
      <c r="L26" s="56"/>
      <c r="M26" s="9"/>
      <c r="N26" s="9"/>
      <c r="O26" s="9"/>
      <c r="P26" s="9"/>
      <c r="Q26" s="9"/>
      <c r="R26" s="9"/>
      <c r="S26" s="9"/>
      <c r="T26" s="9"/>
      <c r="U26" s="9"/>
      <c r="V26" s="9"/>
      <c r="W26" s="9"/>
      <c r="X26" s="9"/>
      <c r="Y26" s="9"/>
    </row>
    <row r="27" spans="1:25" ht="27.6" customHeight="1" x14ac:dyDescent="0.3">
      <c r="A27" s="8"/>
      <c r="B27" s="47">
        <v>4</v>
      </c>
      <c r="C27" s="40"/>
      <c r="D27" s="40"/>
      <c r="E27" s="40"/>
      <c r="F27" s="42" t="str">
        <f t="shared" si="3"/>
        <v/>
      </c>
      <c r="G27" s="40"/>
      <c r="H27" s="42" t="str" cm="1">
        <f t="array" ref="H27">_xlfn.IFNA(_xlfn.IFS(
AND(G27&gt;=50,C27=$D$7),
_xlfn.IFNA(VLOOKUP(C27,vietiniai_ikainiai,2,0), ""),
AND(G27&gt;=50,G27&lt;400,C27&lt;&gt;$D$7,_xlfn.IFNA(INDEX(trumpos_per_siena,MATCH($D$7,valstybes53,0),MATCH(C27,valstybes53,0)), "")&lt;&gt;""),
INDEX(trumpos_per_siena,MATCH($D$7,valstybes53,0),MATCH(C27,valstybes53,0)),
C27&gt;400,
IF(C27&lt;&gt;"",SUMIFS(dist_kaina,dist_iki,"&gt;="&amp;G27,dist_nuo,"&lt;="&amp;G27)*E27, "")
),""
)</f>
        <v/>
      </c>
      <c r="I27" s="42" t="str">
        <f t="shared" si="1"/>
        <v/>
      </c>
      <c r="J27" s="42" t="str">
        <f t="shared" si="2"/>
        <v/>
      </c>
      <c r="K27" s="9"/>
      <c r="L27" s="56"/>
      <c r="M27" s="9"/>
      <c r="N27" s="9"/>
      <c r="O27" s="9"/>
      <c r="P27" s="9"/>
      <c r="Q27" s="9"/>
      <c r="R27" s="9"/>
      <c r="S27" s="9"/>
      <c r="T27" s="9"/>
      <c r="U27" s="9"/>
      <c r="V27" s="9"/>
      <c r="W27" s="9"/>
      <c r="X27" s="9"/>
      <c r="Y27" s="9"/>
    </row>
    <row r="28" spans="1:25" ht="27.6" customHeight="1" x14ac:dyDescent="0.3">
      <c r="A28" s="8"/>
      <c r="B28" s="47">
        <v>5</v>
      </c>
      <c r="C28" s="40"/>
      <c r="D28" s="40"/>
      <c r="E28" s="40"/>
      <c r="F28" s="42" t="str">
        <f t="shared" si="3"/>
        <v/>
      </c>
      <c r="G28" s="40"/>
      <c r="H28" s="42" t="str" cm="1">
        <f t="array" ref="H28">_xlfn.IFNA(_xlfn.IFS(
AND(G28&gt;=50,C28=$D$7),
_xlfn.IFNA(VLOOKUP(C28,vietiniai_ikainiai,2,0), ""),
AND(G28&gt;=50,G28&lt;400,C28&lt;&gt;$D$7,_xlfn.IFNA(INDEX(trumpos_per_siena,MATCH($D$7,valstybes53,0),MATCH(C28,valstybes53,0)), "")&lt;&gt;""),
INDEX(trumpos_per_siena,MATCH($D$7,valstybes53,0),MATCH(C28,valstybes53,0)),
C28&gt;400,
IF(C28&lt;&gt;"",SUMIFS(dist_kaina,dist_iki,"&gt;="&amp;G28,dist_nuo,"&lt;="&amp;G28)*E28, "")
),""
)</f>
        <v/>
      </c>
      <c r="I28" s="42" t="str">
        <f t="shared" si="1"/>
        <v/>
      </c>
      <c r="J28" s="42" t="str">
        <f t="shared" si="2"/>
        <v/>
      </c>
      <c r="K28" s="9"/>
      <c r="L28" s="50" t="s">
        <v>102</v>
      </c>
      <c r="M28" s="9"/>
      <c r="N28" s="9"/>
      <c r="O28" s="9"/>
      <c r="P28" s="9"/>
      <c r="Q28" s="9"/>
      <c r="R28" s="9"/>
      <c r="S28" s="9"/>
      <c r="T28" s="9"/>
      <c r="U28" s="9"/>
      <c r="V28" s="9"/>
      <c r="W28" s="9"/>
      <c r="X28" s="9"/>
      <c r="Y28" s="9"/>
    </row>
    <row r="29" spans="1:25" ht="27.6" customHeight="1" x14ac:dyDescent="0.3">
      <c r="A29" s="8"/>
      <c r="B29" s="47">
        <v>6</v>
      </c>
      <c r="C29" s="40"/>
      <c r="D29" s="40"/>
      <c r="E29" s="40"/>
      <c r="F29" s="42" t="str">
        <f t="shared" si="3"/>
        <v/>
      </c>
      <c r="G29" s="40"/>
      <c r="H29" s="42" t="str" cm="1">
        <f t="array" ref="H29">_xlfn.IFNA(_xlfn.IFS(
AND(G29&gt;=50,C29=$D$7),
_xlfn.IFNA(VLOOKUP(C29,vietiniai_ikainiai,2,0), ""),
AND(G29&gt;=50,G29&lt;400,C29&lt;&gt;$D$7,_xlfn.IFNA(INDEX(trumpos_per_siena,MATCH($D$7,valstybes53,0),MATCH(C29,valstybes53,0)), "")&lt;&gt;""),
INDEX(trumpos_per_siena,MATCH($D$7,valstybes53,0),MATCH(C29,valstybes53,0)),
C29&gt;400,
IF(C29&lt;&gt;"",SUMIFS(dist_kaina,dist_iki,"&gt;="&amp;G29,dist_nuo,"&lt;="&amp;G29)*E29, "")
),""
)</f>
        <v/>
      </c>
      <c r="I29" s="42" t="str">
        <f t="shared" si="1"/>
        <v/>
      </c>
      <c r="J29" s="42" t="str">
        <f t="shared" si="2"/>
        <v/>
      </c>
      <c r="K29" s="9"/>
      <c r="L29" s="56" t="s">
        <v>103</v>
      </c>
      <c r="M29" s="9"/>
      <c r="N29" s="9"/>
      <c r="O29" s="9"/>
      <c r="P29" s="9"/>
      <c r="Q29" s="9"/>
      <c r="R29" s="9"/>
      <c r="S29" s="9"/>
      <c r="T29" s="9"/>
      <c r="U29" s="9"/>
      <c r="V29" s="9"/>
      <c r="W29" s="9"/>
      <c r="X29" s="9"/>
      <c r="Y29" s="9"/>
    </row>
    <row r="30" spans="1:25" ht="27.6" customHeight="1" x14ac:dyDescent="0.3">
      <c r="A30" s="8"/>
      <c r="B30" s="47">
        <v>7</v>
      </c>
      <c r="C30" s="40"/>
      <c r="D30" s="40"/>
      <c r="E30" s="40"/>
      <c r="F30" s="42" t="str">
        <f t="shared" si="3"/>
        <v/>
      </c>
      <c r="G30" s="40"/>
      <c r="H30" s="42" t="str" cm="1">
        <f t="array" ref="H30">_xlfn.IFNA(_xlfn.IFS(
AND(G30&gt;=50,C30=$D$7),
_xlfn.IFNA(VLOOKUP(C30,vietiniai_ikainiai,2,0), ""),
AND(G30&gt;=50,G30&lt;400,C30&lt;&gt;$D$7,_xlfn.IFNA(INDEX(trumpos_per_siena,MATCH($D$7,valstybes53,0),MATCH(C30,valstybes53,0)), "")&lt;&gt;""),
INDEX(trumpos_per_siena,MATCH($D$7,valstybes53,0),MATCH(C30,valstybes53,0)),
C30&gt;400,
IF(C30&lt;&gt;"",SUMIFS(dist_kaina,dist_iki,"&gt;="&amp;G30,dist_nuo,"&lt;="&amp;G30)*E30, "")
),""
)</f>
        <v/>
      </c>
      <c r="I30" s="42" t="str">
        <f t="shared" si="1"/>
        <v/>
      </c>
      <c r="J30" s="42" t="str">
        <f t="shared" si="2"/>
        <v/>
      </c>
      <c r="K30" s="9"/>
      <c r="L30" s="56"/>
      <c r="M30" s="9"/>
      <c r="N30" s="9"/>
      <c r="O30" s="9"/>
      <c r="P30" s="9"/>
      <c r="Q30" s="9"/>
      <c r="R30" s="9"/>
      <c r="S30" s="9"/>
      <c r="T30" s="9"/>
      <c r="U30" s="9"/>
      <c r="V30" s="9"/>
      <c r="W30" s="9"/>
      <c r="X30" s="9"/>
      <c r="Y30" s="9"/>
    </row>
    <row r="31" spans="1:25" ht="27.6" customHeight="1" x14ac:dyDescent="0.3">
      <c r="A31" s="8"/>
      <c r="B31" s="47">
        <v>8</v>
      </c>
      <c r="C31" s="40"/>
      <c r="D31" s="40"/>
      <c r="E31" s="40"/>
      <c r="F31" s="42" t="str">
        <f t="shared" si="3"/>
        <v/>
      </c>
      <c r="G31" s="40"/>
      <c r="H31" s="42" t="str" cm="1">
        <f t="array" ref="H31">_xlfn.IFNA(_xlfn.IFS(
AND(G31&gt;=50,C31=$D$7),
_xlfn.IFNA(VLOOKUP(C31,vietiniai_ikainiai,2,0), ""),
AND(G31&gt;=50,G31&lt;400,C31&lt;&gt;$D$7,_xlfn.IFNA(INDEX(trumpos_per_siena,MATCH($D$7,valstybes53,0),MATCH(C31,valstybes53,0)), "")&lt;&gt;""),
INDEX(trumpos_per_siena,MATCH($D$7,valstybes53,0),MATCH(C31,valstybes53,0)),
C31&gt;400,
IF(C31&lt;&gt;"",SUMIFS(dist_kaina,dist_iki,"&gt;="&amp;G31,dist_nuo,"&lt;="&amp;G31)*E31, "")
),""
)</f>
        <v/>
      </c>
      <c r="I31" s="42" t="str">
        <f t="shared" si="1"/>
        <v/>
      </c>
      <c r="J31" s="42" t="str">
        <f t="shared" si="2"/>
        <v/>
      </c>
      <c r="K31" s="9"/>
      <c r="L31" s="56"/>
      <c r="M31" s="9"/>
      <c r="N31" s="9"/>
      <c r="O31" s="9"/>
      <c r="P31" s="9"/>
      <c r="Q31" s="9"/>
      <c r="R31" s="9"/>
      <c r="S31" s="9"/>
      <c r="T31" s="9"/>
      <c r="U31" s="9"/>
      <c r="V31" s="9"/>
      <c r="W31" s="9"/>
      <c r="X31" s="9"/>
      <c r="Y31" s="9"/>
    </row>
    <row r="32" spans="1:25" ht="43.2" customHeight="1" x14ac:dyDescent="0.3">
      <c r="A32" s="8"/>
      <c r="B32" s="8"/>
      <c r="C32" s="10" t="s">
        <v>75</v>
      </c>
      <c r="D32" s="10"/>
      <c r="E32" s="10"/>
      <c r="F32" s="9"/>
      <c r="G32" s="9"/>
      <c r="H32" s="9"/>
      <c r="I32" s="9"/>
      <c r="J32" s="9"/>
      <c r="K32" s="9"/>
      <c r="L32" s="56"/>
      <c r="M32" s="9"/>
      <c r="N32" s="9"/>
      <c r="O32" s="9"/>
      <c r="P32" s="9"/>
      <c r="Q32" s="9"/>
      <c r="R32" s="9"/>
      <c r="S32" s="9"/>
      <c r="T32" s="9"/>
      <c r="U32" s="9"/>
      <c r="V32" s="9"/>
      <c r="W32" s="9"/>
      <c r="X32" s="9"/>
      <c r="Y32" s="9"/>
    </row>
    <row r="33" spans="1:25" x14ac:dyDescent="0.3">
      <c r="A33" s="8"/>
      <c r="B33" s="8"/>
      <c r="C33" s="23" t="s">
        <v>76</v>
      </c>
      <c r="D33" s="9"/>
      <c r="E33" s="9"/>
      <c r="F33" s="9"/>
      <c r="G33" s="9"/>
      <c r="H33" s="9"/>
      <c r="I33" s="9"/>
      <c r="J33" s="9"/>
      <c r="K33" s="9"/>
      <c r="L33" s="56"/>
      <c r="M33" s="9"/>
      <c r="N33" s="9"/>
      <c r="O33" s="9"/>
      <c r="P33" s="9"/>
      <c r="Q33" s="9"/>
      <c r="R33" s="9"/>
      <c r="S33" s="9"/>
      <c r="T33" s="9"/>
      <c r="U33" s="9"/>
      <c r="V33" s="9"/>
      <c r="W33" s="9"/>
      <c r="X33" s="9"/>
      <c r="Y33" s="9"/>
    </row>
    <row r="34" spans="1:25" ht="9" customHeight="1" x14ac:dyDescent="0.3">
      <c r="A34" s="8"/>
      <c r="B34" s="8"/>
      <c r="C34" s="23"/>
      <c r="D34" s="9"/>
      <c r="E34" s="9"/>
      <c r="F34" s="9"/>
      <c r="G34" s="9"/>
      <c r="H34" s="9"/>
      <c r="I34" s="9"/>
      <c r="J34" s="9"/>
      <c r="K34" s="9"/>
      <c r="L34" s="19"/>
      <c r="M34" s="9"/>
      <c r="N34" s="9"/>
      <c r="O34" s="9"/>
      <c r="P34" s="9"/>
      <c r="Q34" s="9"/>
      <c r="R34" s="9"/>
      <c r="S34" s="9"/>
      <c r="T34" s="9"/>
      <c r="U34" s="9"/>
      <c r="V34" s="9"/>
      <c r="W34" s="9"/>
      <c r="X34" s="9"/>
      <c r="Y34" s="9"/>
    </row>
    <row r="35" spans="1:25" x14ac:dyDescent="0.3">
      <c r="A35" s="35" t="s">
        <v>77</v>
      </c>
      <c r="B35" s="35"/>
      <c r="C35" s="35"/>
      <c r="D35" s="35"/>
      <c r="E35" s="35"/>
      <c r="F35" s="35"/>
      <c r="G35" s="35"/>
      <c r="H35" s="35"/>
      <c r="I35" s="35"/>
      <c r="J35" s="9"/>
      <c r="K35" s="9"/>
      <c r="L35" s="25"/>
      <c r="M35" s="9"/>
      <c r="N35" s="9"/>
      <c r="O35" s="9"/>
      <c r="P35" s="9"/>
      <c r="Q35" s="9"/>
      <c r="R35" s="9"/>
      <c r="S35" s="9"/>
      <c r="T35" s="9"/>
      <c r="U35" s="9"/>
      <c r="V35" s="9"/>
      <c r="W35" s="9"/>
      <c r="X35" s="9"/>
      <c r="Y35" s="9"/>
    </row>
    <row r="36" spans="1:25" ht="16.2" customHeight="1" x14ac:dyDescent="0.3">
      <c r="A36" s="35" t="s">
        <v>78</v>
      </c>
      <c r="B36" s="35"/>
      <c r="C36" s="35"/>
      <c r="D36" s="35"/>
      <c r="E36" s="35"/>
      <c r="F36" s="35"/>
      <c r="G36" s="35"/>
      <c r="H36" s="35"/>
      <c r="I36" s="35"/>
      <c r="J36" s="9"/>
      <c r="K36" s="9"/>
      <c r="L36" s="16"/>
      <c r="M36" s="9"/>
      <c r="N36" s="9"/>
      <c r="O36" s="9"/>
      <c r="P36" s="9"/>
      <c r="Q36" s="9"/>
      <c r="R36" s="9"/>
      <c r="S36" s="9"/>
      <c r="T36" s="9"/>
      <c r="U36" s="9"/>
      <c r="V36" s="9"/>
      <c r="W36" s="9"/>
      <c r="X36" s="9"/>
      <c r="Y36" s="9"/>
    </row>
    <row r="37" spans="1:25" ht="12.6" customHeight="1" x14ac:dyDescent="0.3">
      <c r="A37" s="31"/>
      <c r="B37" s="32"/>
      <c r="C37" s="33"/>
      <c r="D37" s="33"/>
      <c r="E37" s="33"/>
      <c r="F37" s="33"/>
      <c r="G37" s="33"/>
      <c r="H37" s="33"/>
      <c r="I37" s="33"/>
      <c r="J37" s="9"/>
      <c r="K37" s="9"/>
      <c r="L37" s="16"/>
      <c r="M37" s="9"/>
      <c r="N37" s="9"/>
      <c r="O37" s="9"/>
      <c r="P37" s="9"/>
      <c r="Q37" s="9"/>
      <c r="R37" s="9"/>
      <c r="S37" s="9"/>
      <c r="T37" s="9"/>
      <c r="U37" s="9"/>
      <c r="V37" s="9"/>
      <c r="W37" s="9"/>
      <c r="X37" s="9"/>
      <c r="Y37" s="9"/>
    </row>
    <row r="38" spans="1:25" ht="18" x14ac:dyDescent="0.35">
      <c r="A38" s="8"/>
      <c r="B38" s="13" t="s">
        <v>79</v>
      </c>
      <c r="C38" s="9"/>
      <c r="D38" s="9"/>
      <c r="E38" s="9"/>
      <c r="F38" s="9"/>
      <c r="G38" s="9"/>
      <c r="H38" s="9"/>
      <c r="I38" s="9"/>
      <c r="J38" s="9"/>
      <c r="K38" s="9"/>
      <c r="L38" s="17" t="s">
        <v>79</v>
      </c>
      <c r="M38" s="9"/>
      <c r="N38" s="9"/>
      <c r="O38" s="9"/>
      <c r="P38" s="9"/>
      <c r="Q38" s="9"/>
      <c r="R38" s="9"/>
      <c r="S38" s="9"/>
      <c r="T38" s="9"/>
      <c r="U38" s="9"/>
      <c r="V38" s="9"/>
      <c r="W38" s="9"/>
      <c r="X38" s="9"/>
      <c r="Y38" s="9"/>
    </row>
    <row r="39" spans="1:25" x14ac:dyDescent="0.3">
      <c r="A39" s="8"/>
      <c r="B39" s="8"/>
      <c r="C39" s="9"/>
      <c r="D39" s="9"/>
      <c r="E39" s="9"/>
      <c r="F39" s="9"/>
      <c r="G39" s="9"/>
      <c r="H39" s="9"/>
      <c r="I39" s="9"/>
      <c r="J39" s="9"/>
      <c r="K39" s="9"/>
      <c r="L39" s="16"/>
      <c r="M39" s="9"/>
      <c r="N39" s="9"/>
      <c r="O39" s="9"/>
      <c r="P39" s="9"/>
      <c r="Q39" s="9"/>
      <c r="R39" s="9"/>
      <c r="S39" s="9"/>
      <c r="T39" s="9"/>
      <c r="U39" s="9"/>
      <c r="V39" s="9"/>
      <c r="W39" s="9"/>
      <c r="X39" s="9"/>
      <c r="Y39" s="9"/>
    </row>
    <row r="40" spans="1:25" ht="28.8" x14ac:dyDescent="0.3">
      <c r="A40" s="8"/>
      <c r="B40" s="8"/>
      <c r="C40" s="9"/>
      <c r="D40" s="27" t="s">
        <v>63</v>
      </c>
      <c r="E40" s="55" t="s">
        <v>80</v>
      </c>
      <c r="F40" s="55"/>
      <c r="G40" s="55"/>
      <c r="H40" s="55"/>
      <c r="I40" s="55"/>
      <c r="J40" s="55"/>
      <c r="K40" s="9"/>
      <c r="L40" s="18" t="s">
        <v>81</v>
      </c>
      <c r="M40" s="9"/>
      <c r="N40" s="9"/>
      <c r="O40" s="9"/>
      <c r="P40" s="9"/>
      <c r="Q40" s="9"/>
      <c r="R40" s="9"/>
      <c r="S40" s="9"/>
      <c r="T40" s="9"/>
      <c r="U40" s="9"/>
      <c r="V40" s="9"/>
      <c r="W40" s="9"/>
      <c r="X40" s="9"/>
      <c r="Y40" s="9"/>
    </row>
    <row r="41" spans="1:25" ht="160.19999999999999" customHeight="1" x14ac:dyDescent="0.3">
      <c r="A41" s="8"/>
      <c r="B41" s="51" t="s">
        <v>82</v>
      </c>
      <c r="C41" s="51"/>
      <c r="D41" s="43">
        <v>100</v>
      </c>
      <c r="E41" s="54" t="s">
        <v>100</v>
      </c>
      <c r="F41" s="54"/>
      <c r="G41" s="54"/>
      <c r="H41" s="54"/>
      <c r="I41" s="54"/>
      <c r="J41" s="54"/>
      <c r="K41" s="9"/>
      <c r="L41" s="19" t="s">
        <v>83</v>
      </c>
      <c r="M41" s="9"/>
      <c r="N41" s="9"/>
      <c r="O41" s="9"/>
      <c r="P41" s="9"/>
      <c r="Q41" s="9"/>
      <c r="R41" s="9"/>
      <c r="S41" s="9"/>
      <c r="T41" s="9"/>
      <c r="U41" s="9"/>
      <c r="V41" s="9"/>
      <c r="W41" s="9"/>
      <c r="X41" s="9"/>
      <c r="Y41" s="9"/>
    </row>
    <row r="42" spans="1:25" ht="20.399999999999999" customHeight="1" x14ac:dyDescent="0.3">
      <c r="A42" s="8"/>
      <c r="B42" s="8"/>
      <c r="C42" s="9"/>
      <c r="D42" s="9"/>
      <c r="E42" s="9"/>
      <c r="F42" s="9"/>
      <c r="G42" s="9"/>
      <c r="H42" s="9"/>
      <c r="I42" s="9"/>
      <c r="J42" s="9"/>
      <c r="K42" s="9"/>
      <c r="L42" s="19"/>
      <c r="M42" s="9"/>
      <c r="N42" s="9"/>
      <c r="O42" s="9"/>
      <c r="P42" s="9"/>
      <c r="Q42" s="9"/>
      <c r="R42" s="9"/>
      <c r="S42" s="9"/>
      <c r="T42" s="9"/>
      <c r="U42" s="9"/>
      <c r="V42" s="9"/>
      <c r="W42" s="9"/>
      <c r="X42" s="9"/>
      <c r="Y42" s="9"/>
    </row>
    <row r="43" spans="1:25" ht="28.2" customHeight="1" x14ac:dyDescent="0.3">
      <c r="A43" s="8"/>
      <c r="B43" s="8"/>
      <c r="C43" s="9"/>
      <c r="D43" s="27" t="s">
        <v>63</v>
      </c>
      <c r="E43" s="55" t="s">
        <v>80</v>
      </c>
      <c r="F43" s="55"/>
      <c r="G43" s="55"/>
      <c r="H43" s="55"/>
      <c r="I43" s="55"/>
      <c r="J43" s="55"/>
      <c r="K43" s="9"/>
      <c r="L43" s="19" t="s">
        <v>105</v>
      </c>
      <c r="M43" s="9"/>
      <c r="N43" s="9"/>
      <c r="O43" s="9"/>
      <c r="P43" s="9"/>
      <c r="Q43" s="9"/>
      <c r="R43" s="9"/>
      <c r="S43" s="9"/>
      <c r="T43" s="9"/>
      <c r="U43" s="9"/>
      <c r="V43" s="9"/>
      <c r="W43" s="9"/>
      <c r="X43" s="9"/>
      <c r="Y43" s="9"/>
    </row>
    <row r="44" spans="1:25" ht="131.4" customHeight="1" x14ac:dyDescent="0.3">
      <c r="A44" s="8"/>
      <c r="B44" s="51" t="s">
        <v>106</v>
      </c>
      <c r="C44" s="51"/>
      <c r="D44" s="43">
        <v>100</v>
      </c>
      <c r="E44" s="54" t="s">
        <v>100</v>
      </c>
      <c r="F44" s="54"/>
      <c r="G44" s="54"/>
      <c r="H44" s="54"/>
      <c r="I44" s="54"/>
      <c r="J44" s="54"/>
      <c r="K44" s="9"/>
      <c r="L44" s="26" t="s">
        <v>84</v>
      </c>
      <c r="M44" s="9"/>
      <c r="N44" s="9"/>
      <c r="O44" s="9"/>
      <c r="P44" s="9"/>
      <c r="Q44" s="9"/>
      <c r="R44" s="9"/>
      <c r="S44" s="9"/>
      <c r="T44" s="9"/>
      <c r="U44" s="9"/>
      <c r="V44" s="9"/>
      <c r="W44" s="9"/>
      <c r="X44" s="9"/>
      <c r="Y44" s="9"/>
    </row>
    <row r="45" spans="1:25" x14ac:dyDescent="0.3">
      <c r="A45" s="8"/>
      <c r="B45" s="8"/>
      <c r="C45" s="9"/>
      <c r="D45" s="9"/>
      <c r="E45" s="9"/>
      <c r="F45" s="9"/>
      <c r="G45" s="9"/>
      <c r="H45" s="9"/>
      <c r="I45" s="9"/>
      <c r="J45" s="9"/>
      <c r="K45" s="9"/>
      <c r="L45" s="19"/>
      <c r="M45" s="9"/>
      <c r="N45" s="9"/>
      <c r="O45" s="9"/>
      <c r="P45" s="9"/>
      <c r="Q45" s="9"/>
      <c r="R45" s="9"/>
      <c r="S45" s="9"/>
      <c r="T45" s="9"/>
      <c r="U45" s="9"/>
      <c r="V45" s="9"/>
      <c r="W45" s="9"/>
      <c r="X45" s="9"/>
      <c r="Y45" s="9"/>
    </row>
    <row r="46" spans="1:25" ht="6.6" customHeight="1" x14ac:dyDescent="0.3">
      <c r="A46" s="8"/>
      <c r="B46" s="8"/>
      <c r="C46" s="9"/>
      <c r="D46" s="9"/>
      <c r="E46" s="9"/>
      <c r="F46" s="9"/>
      <c r="G46" s="9"/>
      <c r="H46" s="9"/>
      <c r="I46" s="9"/>
      <c r="J46" s="9"/>
      <c r="K46" s="9"/>
      <c r="L46" s="16"/>
      <c r="M46" s="9"/>
      <c r="N46" s="9"/>
      <c r="O46" s="9"/>
      <c r="P46" s="9"/>
      <c r="Q46" s="9"/>
      <c r="R46" s="9"/>
      <c r="S46" s="9"/>
      <c r="T46" s="9"/>
      <c r="U46" s="9"/>
      <c r="V46" s="9"/>
      <c r="W46" s="9"/>
      <c r="X46" s="9"/>
      <c r="Y46" s="9"/>
    </row>
    <row r="47" spans="1:25" ht="18" x14ac:dyDescent="0.35">
      <c r="A47" s="8"/>
      <c r="B47" s="13" t="s">
        <v>85</v>
      </c>
      <c r="C47" s="9"/>
      <c r="D47" s="9"/>
      <c r="E47" s="9"/>
      <c r="F47" s="9"/>
      <c r="G47" s="9"/>
      <c r="H47" s="9"/>
      <c r="I47" s="9"/>
      <c r="J47" s="9"/>
      <c r="K47" s="9"/>
      <c r="L47" s="21" t="s">
        <v>85</v>
      </c>
      <c r="M47" s="9"/>
      <c r="N47" s="9"/>
      <c r="O47" s="9"/>
      <c r="P47" s="9"/>
      <c r="Q47" s="9"/>
      <c r="R47" s="9"/>
      <c r="S47" s="9"/>
      <c r="T47" s="9"/>
      <c r="U47" s="9"/>
      <c r="V47" s="9"/>
      <c r="W47" s="9"/>
      <c r="X47" s="9"/>
      <c r="Y47" s="9"/>
    </row>
    <row r="48" spans="1:25" x14ac:dyDescent="0.3">
      <c r="A48" s="8"/>
      <c r="B48" s="8"/>
      <c r="C48" s="9"/>
      <c r="D48" s="9"/>
      <c r="E48" s="9"/>
      <c r="F48" s="9"/>
      <c r="G48" s="9"/>
      <c r="H48" s="9"/>
      <c r="I48" s="9"/>
      <c r="J48" s="9"/>
      <c r="K48" s="9"/>
      <c r="L48" s="16"/>
      <c r="M48" s="9"/>
      <c r="N48" s="9"/>
      <c r="O48" s="9"/>
      <c r="P48" s="9"/>
      <c r="Q48" s="9"/>
      <c r="R48" s="9"/>
      <c r="S48" s="9"/>
      <c r="T48" s="9"/>
      <c r="U48" s="9"/>
      <c r="V48" s="9"/>
      <c r="W48" s="9"/>
      <c r="X48" s="9"/>
      <c r="Y48" s="9"/>
    </row>
    <row r="49" spans="1:25" ht="21.6" customHeight="1" x14ac:dyDescent="0.3">
      <c r="A49" s="8"/>
      <c r="B49" s="15" t="s">
        <v>86</v>
      </c>
      <c r="C49" s="44">
        <f>SUM(F10:F19)</f>
        <v>100</v>
      </c>
      <c r="D49" s="9"/>
      <c r="E49" s="9"/>
      <c r="F49" s="9"/>
      <c r="G49" s="9"/>
      <c r="H49" s="9"/>
      <c r="I49" s="9"/>
      <c r="J49" s="9"/>
      <c r="K49" s="9"/>
      <c r="L49" s="19" t="s">
        <v>87</v>
      </c>
      <c r="M49" s="9"/>
      <c r="N49" s="9"/>
      <c r="O49" s="9"/>
      <c r="P49" s="9"/>
      <c r="Q49" s="9"/>
      <c r="R49" s="9"/>
      <c r="S49" s="9"/>
      <c r="T49" s="9"/>
      <c r="U49" s="9"/>
      <c r="V49" s="9"/>
      <c r="W49" s="9"/>
      <c r="X49" s="9"/>
      <c r="Y49" s="9"/>
    </row>
    <row r="50" spans="1:25" ht="19.95" customHeight="1" x14ac:dyDescent="0.3">
      <c r="A50" s="8"/>
      <c r="B50" s="15" t="s">
        <v>88</v>
      </c>
      <c r="C50" s="44">
        <f>SUM(J24:J31)</f>
        <v>566</v>
      </c>
      <c r="D50" s="9"/>
      <c r="E50" s="9"/>
      <c r="F50" s="9"/>
      <c r="G50" s="9"/>
      <c r="H50" s="9"/>
      <c r="I50" s="9"/>
      <c r="J50" s="9"/>
      <c r="K50" s="9"/>
      <c r="L50" s="36" t="s">
        <v>89</v>
      </c>
      <c r="M50" s="9"/>
      <c r="N50" s="9"/>
      <c r="O50" s="9"/>
      <c r="P50" s="9"/>
      <c r="Q50" s="9"/>
      <c r="R50" s="9"/>
      <c r="S50" s="9"/>
      <c r="T50" s="9"/>
      <c r="U50" s="9"/>
      <c r="V50" s="9"/>
      <c r="W50" s="9"/>
      <c r="X50" s="9"/>
      <c r="Y50" s="9"/>
    </row>
    <row r="51" spans="1:25" ht="27" customHeight="1" x14ac:dyDescent="0.3">
      <c r="A51" s="8"/>
      <c r="B51" s="20" t="s">
        <v>90</v>
      </c>
      <c r="C51" s="44">
        <f>SUM(D41,D44)</f>
        <v>200</v>
      </c>
      <c r="D51" s="9"/>
      <c r="E51" s="9"/>
      <c r="F51" s="9"/>
      <c r="G51" s="9"/>
      <c r="H51" s="9"/>
      <c r="I51" s="9"/>
      <c r="J51" s="9"/>
      <c r="K51" s="9"/>
      <c r="L51" s="36" t="s">
        <v>91</v>
      </c>
      <c r="M51" s="9"/>
      <c r="N51" s="9"/>
      <c r="O51" s="9"/>
      <c r="P51" s="9"/>
      <c r="Q51" s="9"/>
      <c r="R51" s="9"/>
      <c r="S51" s="9"/>
      <c r="T51" s="9"/>
      <c r="U51" s="9"/>
      <c r="V51" s="9"/>
      <c r="W51" s="9"/>
      <c r="X51" s="9"/>
      <c r="Y51" s="9"/>
    </row>
    <row r="52" spans="1:25" ht="54.6" customHeight="1" x14ac:dyDescent="0.3">
      <c r="A52" s="8"/>
      <c r="B52" s="20" t="s">
        <v>92</v>
      </c>
      <c r="C52" s="45">
        <v>6.9900000000000004E-2</v>
      </c>
      <c r="D52" s="9"/>
      <c r="E52" s="9"/>
      <c r="F52" s="9"/>
      <c r="G52" s="9"/>
      <c r="H52" s="9"/>
      <c r="I52" s="9"/>
      <c r="J52" s="9"/>
      <c r="K52" s="9"/>
      <c r="L52" s="36" t="s">
        <v>93</v>
      </c>
      <c r="M52" s="9"/>
      <c r="N52" s="9"/>
      <c r="O52" s="9"/>
      <c r="P52" s="9"/>
      <c r="Q52" s="9"/>
      <c r="R52" s="9"/>
      <c r="S52" s="9"/>
      <c r="T52" s="9"/>
      <c r="U52" s="9"/>
      <c r="V52" s="9"/>
      <c r="W52" s="9"/>
      <c r="X52" s="9"/>
      <c r="Y52" s="9"/>
    </row>
    <row r="53" spans="1:25" ht="37.200000000000003" customHeight="1" x14ac:dyDescent="0.3">
      <c r="A53" s="8"/>
      <c r="B53" s="20" t="s">
        <v>94</v>
      </c>
      <c r="C53" s="46">
        <f>SUM(C49:C51)*(C52)</f>
        <v>60.5334</v>
      </c>
      <c r="D53" s="9"/>
      <c r="E53" s="9"/>
      <c r="F53" s="9"/>
      <c r="G53" s="9"/>
      <c r="H53" s="9"/>
      <c r="I53" s="9"/>
      <c r="J53" s="9"/>
      <c r="K53" s="9"/>
      <c r="L53" s="16"/>
      <c r="M53" s="9"/>
      <c r="N53" s="9"/>
      <c r="O53" s="9"/>
      <c r="P53" s="9"/>
      <c r="Q53" s="9"/>
      <c r="R53" s="9"/>
      <c r="S53" s="9"/>
      <c r="T53" s="9"/>
      <c r="U53" s="9"/>
      <c r="V53" s="9"/>
      <c r="W53" s="9"/>
      <c r="X53" s="9"/>
      <c r="Y53" s="9"/>
    </row>
    <row r="54" spans="1:25" ht="10.199999999999999" customHeight="1" x14ac:dyDescent="0.3">
      <c r="A54" s="8"/>
      <c r="B54" s="20"/>
      <c r="C54" s="46"/>
      <c r="D54" s="9"/>
      <c r="E54" s="9"/>
      <c r="F54" s="9"/>
      <c r="G54" s="9"/>
      <c r="H54" s="9"/>
      <c r="I54" s="9"/>
      <c r="J54" s="9"/>
      <c r="K54" s="9"/>
      <c r="L54" s="16"/>
      <c r="M54" s="9"/>
      <c r="N54" s="9"/>
      <c r="O54" s="9"/>
      <c r="P54" s="9"/>
      <c r="Q54" s="9"/>
      <c r="R54" s="9"/>
      <c r="S54" s="9"/>
      <c r="T54" s="9"/>
      <c r="U54" s="9"/>
      <c r="V54" s="9"/>
      <c r="W54" s="9"/>
      <c r="X54" s="9"/>
      <c r="Y54" s="9"/>
    </row>
    <row r="55" spans="1:25" ht="18" customHeight="1" x14ac:dyDescent="0.3">
      <c r="A55" s="8"/>
      <c r="B55" s="20" t="s">
        <v>85</v>
      </c>
      <c r="C55" s="46">
        <f>SUM(C49:C51)*(1+C52)</f>
        <v>926.53340000000003</v>
      </c>
      <c r="D55" s="9"/>
      <c r="E55" s="9"/>
      <c r="F55" s="9"/>
      <c r="G55" s="9"/>
      <c r="H55" s="9"/>
      <c r="I55" s="9"/>
      <c r="J55" s="9"/>
      <c r="K55" s="9"/>
      <c r="L55" s="16"/>
      <c r="M55" s="9"/>
      <c r="N55" s="9"/>
      <c r="O55" s="9"/>
      <c r="P55" s="9"/>
      <c r="Q55" s="9"/>
      <c r="R55" s="9"/>
      <c r="S55" s="9"/>
      <c r="T55" s="9"/>
      <c r="U55" s="9"/>
      <c r="V55" s="9"/>
      <c r="W55" s="9"/>
      <c r="X55" s="9"/>
      <c r="Y55" s="9"/>
    </row>
    <row r="56" spans="1:25" x14ac:dyDescent="0.3">
      <c r="A56" s="8"/>
      <c r="B56" s="8"/>
      <c r="C56" s="14"/>
      <c r="D56" s="9"/>
      <c r="E56" s="9"/>
      <c r="F56" s="9"/>
      <c r="G56" s="9"/>
      <c r="H56" s="9"/>
      <c r="I56" s="9"/>
      <c r="J56" s="9"/>
      <c r="K56" s="9"/>
      <c r="L56" s="16"/>
      <c r="M56" s="9"/>
      <c r="N56" s="9"/>
      <c r="O56" s="9"/>
      <c r="P56" s="9"/>
      <c r="Q56" s="9"/>
      <c r="R56" s="9"/>
      <c r="S56" s="9"/>
      <c r="T56" s="9"/>
      <c r="U56" s="9"/>
      <c r="V56" s="9"/>
      <c r="W56" s="9"/>
      <c r="X56" s="9"/>
      <c r="Y56" s="9"/>
    </row>
    <row r="57" spans="1:25" x14ac:dyDescent="0.3">
      <c r="A57" s="8"/>
      <c r="B57" s="8"/>
      <c r="C57" s="9"/>
      <c r="D57" s="9"/>
      <c r="E57" s="9"/>
      <c r="F57" s="9"/>
      <c r="G57" s="9"/>
      <c r="H57" s="9"/>
      <c r="I57" s="9"/>
      <c r="J57" s="9"/>
      <c r="K57" s="9"/>
      <c r="L57" s="16"/>
      <c r="M57" s="9"/>
      <c r="N57" s="9"/>
      <c r="O57" s="9"/>
      <c r="P57" s="9"/>
      <c r="Q57" s="9"/>
      <c r="R57" s="9"/>
      <c r="S57" s="9"/>
      <c r="T57" s="9"/>
      <c r="U57" s="9"/>
      <c r="V57" s="9"/>
      <c r="W57" s="9"/>
      <c r="X57" s="9"/>
      <c r="Y57" s="9"/>
    </row>
    <row r="58" spans="1:25" x14ac:dyDescent="0.3">
      <c r="A58" s="28" t="s">
        <v>98</v>
      </c>
      <c r="B58" s="29"/>
      <c r="C58" s="30"/>
      <c r="D58" s="30"/>
      <c r="E58" s="30"/>
      <c r="F58" s="30"/>
      <c r="G58" s="30"/>
      <c r="H58" s="30"/>
      <c r="I58" s="30"/>
      <c r="J58" s="30"/>
      <c r="K58" s="9"/>
      <c r="L58" s="16"/>
      <c r="M58" s="9"/>
      <c r="N58" s="9"/>
      <c r="O58" s="9"/>
      <c r="P58" s="9"/>
      <c r="Q58" s="9"/>
      <c r="R58" s="9"/>
      <c r="S58" s="9"/>
      <c r="T58" s="9"/>
      <c r="U58" s="9"/>
      <c r="V58" s="9"/>
      <c r="W58" s="9"/>
      <c r="X58" s="9"/>
      <c r="Y58" s="9"/>
    </row>
    <row r="59" spans="1:25" x14ac:dyDescent="0.3">
      <c r="A59" s="28" t="s">
        <v>97</v>
      </c>
      <c r="B59" s="29"/>
      <c r="C59" s="30"/>
      <c r="D59" s="38" t="s">
        <v>95</v>
      </c>
      <c r="E59" s="38"/>
      <c r="F59" s="30"/>
      <c r="G59" s="30"/>
      <c r="H59" s="30"/>
      <c r="I59" s="30"/>
      <c r="J59" s="30"/>
      <c r="K59" s="9"/>
      <c r="L59" s="16"/>
      <c r="M59" s="9"/>
      <c r="N59" s="9"/>
      <c r="O59" s="9"/>
      <c r="P59" s="9"/>
      <c r="Q59" s="9"/>
      <c r="R59" s="9"/>
      <c r="S59" s="9"/>
      <c r="T59" s="9"/>
      <c r="U59" s="9"/>
      <c r="V59" s="9"/>
      <c r="W59" s="9"/>
      <c r="X59" s="9"/>
      <c r="Y59" s="9"/>
    </row>
    <row r="60" spans="1:25" x14ac:dyDescent="0.3">
      <c r="A60" s="28" t="s">
        <v>96</v>
      </c>
      <c r="B60" s="29"/>
      <c r="C60" s="30"/>
      <c r="D60" s="30"/>
      <c r="E60" s="30"/>
      <c r="F60" s="30"/>
      <c r="G60" s="30"/>
      <c r="H60" s="30"/>
      <c r="I60" s="30"/>
      <c r="J60" s="30"/>
      <c r="K60" s="9"/>
      <c r="L60" s="16"/>
      <c r="M60" s="9"/>
      <c r="N60" s="9"/>
      <c r="O60" s="9"/>
      <c r="P60" s="9"/>
      <c r="Q60" s="9"/>
      <c r="R60" s="9"/>
      <c r="S60" s="9"/>
      <c r="T60" s="9"/>
      <c r="U60" s="9"/>
      <c r="V60" s="9"/>
      <c r="W60" s="9"/>
      <c r="X60" s="9"/>
      <c r="Y60" s="9"/>
    </row>
    <row r="61" spans="1:25" x14ac:dyDescent="0.3">
      <c r="A61" s="34"/>
      <c r="B61" s="29"/>
      <c r="C61" s="30"/>
      <c r="D61" s="30"/>
      <c r="E61" s="30"/>
      <c r="F61" s="30"/>
      <c r="G61" s="30"/>
      <c r="H61" s="30"/>
      <c r="I61" s="30"/>
      <c r="J61" s="30"/>
      <c r="K61" s="9"/>
      <c r="L61" s="16"/>
      <c r="M61" s="9"/>
      <c r="N61" s="9"/>
      <c r="O61" s="9"/>
      <c r="P61" s="9"/>
      <c r="Q61" s="9"/>
      <c r="R61" s="9"/>
      <c r="S61" s="9"/>
      <c r="T61" s="9"/>
      <c r="U61" s="9"/>
      <c r="V61" s="9"/>
      <c r="W61" s="9"/>
      <c r="X61" s="9"/>
      <c r="Y61" s="9"/>
    </row>
    <row r="62" spans="1:25" x14ac:dyDescent="0.3">
      <c r="A62" s="29"/>
      <c r="B62" s="29"/>
      <c r="C62" s="30"/>
      <c r="D62" s="30"/>
      <c r="E62" s="30"/>
      <c r="F62" s="30"/>
      <c r="G62" s="30"/>
      <c r="H62" s="30"/>
      <c r="I62" s="30"/>
      <c r="J62" s="30"/>
      <c r="K62" s="9"/>
      <c r="L62" s="16"/>
      <c r="M62" s="9"/>
      <c r="N62" s="9"/>
      <c r="O62" s="9"/>
      <c r="P62" s="9"/>
      <c r="Q62" s="9"/>
      <c r="R62" s="9"/>
      <c r="S62" s="9"/>
      <c r="T62" s="9"/>
      <c r="U62" s="9"/>
      <c r="V62" s="9"/>
      <c r="W62" s="9"/>
      <c r="X62" s="9"/>
      <c r="Y62" s="9"/>
    </row>
    <row r="63" spans="1:25" x14ac:dyDescent="0.3">
      <c r="A63" s="8"/>
      <c r="B63" s="8"/>
      <c r="C63" s="9"/>
      <c r="D63" s="9"/>
      <c r="E63" s="9"/>
      <c r="F63" s="9"/>
      <c r="G63" s="9"/>
      <c r="H63" s="9"/>
      <c r="I63" s="9"/>
      <c r="J63" s="9"/>
      <c r="K63" s="9"/>
      <c r="L63" s="16"/>
      <c r="M63" s="9"/>
      <c r="N63" s="9"/>
      <c r="O63" s="9"/>
      <c r="P63" s="9"/>
      <c r="Q63" s="9"/>
      <c r="R63" s="9"/>
      <c r="S63" s="9"/>
      <c r="T63" s="9"/>
      <c r="U63" s="9"/>
      <c r="V63" s="9"/>
      <c r="W63" s="9"/>
      <c r="X63" s="9"/>
      <c r="Y63" s="9"/>
    </row>
    <row r="64" spans="1:25" x14ac:dyDescent="0.3">
      <c r="A64" s="8"/>
      <c r="B64" s="8"/>
      <c r="C64" s="9"/>
      <c r="D64" s="9"/>
      <c r="E64" s="9"/>
      <c r="F64" s="9"/>
      <c r="G64" s="9"/>
      <c r="H64" s="9"/>
      <c r="I64" s="9"/>
      <c r="J64" s="9"/>
      <c r="K64" s="9"/>
      <c r="L64" s="16"/>
      <c r="M64" s="9"/>
      <c r="N64" s="9"/>
      <c r="O64" s="9"/>
      <c r="P64" s="9"/>
      <c r="Q64" s="9"/>
      <c r="R64" s="9"/>
      <c r="S64" s="9"/>
      <c r="T64" s="9"/>
      <c r="U64" s="9"/>
      <c r="V64" s="9"/>
      <c r="W64" s="9"/>
      <c r="X64" s="9"/>
      <c r="Y64" s="9"/>
    </row>
    <row r="65" spans="1:25" x14ac:dyDescent="0.3">
      <c r="A65" s="8"/>
      <c r="B65" s="8"/>
      <c r="C65" s="9"/>
      <c r="D65" s="9"/>
      <c r="E65" s="9"/>
      <c r="F65" s="9"/>
      <c r="G65" s="9"/>
      <c r="H65" s="9"/>
      <c r="I65" s="9"/>
      <c r="J65" s="9"/>
      <c r="K65" s="9"/>
      <c r="L65" s="16"/>
      <c r="M65" s="9"/>
      <c r="N65" s="9"/>
      <c r="O65" s="9"/>
      <c r="P65" s="9"/>
      <c r="Q65" s="9"/>
      <c r="R65" s="9"/>
      <c r="S65" s="9"/>
      <c r="T65" s="9"/>
      <c r="U65" s="9"/>
      <c r="V65" s="9"/>
      <c r="W65" s="9"/>
      <c r="X65" s="9"/>
      <c r="Y65" s="9"/>
    </row>
    <row r="66" spans="1:25" x14ac:dyDescent="0.3">
      <c r="A66" s="8"/>
      <c r="B66" s="8"/>
      <c r="C66" s="9"/>
      <c r="D66" s="9"/>
      <c r="E66" s="9"/>
      <c r="F66" s="9"/>
      <c r="G66" s="9"/>
      <c r="H66" s="9"/>
      <c r="I66" s="9"/>
      <c r="J66" s="9"/>
      <c r="K66" s="9"/>
      <c r="L66" s="16"/>
      <c r="M66" s="9"/>
      <c r="N66" s="9"/>
      <c r="O66" s="9"/>
      <c r="P66" s="9"/>
      <c r="Q66" s="9"/>
      <c r="R66" s="9"/>
      <c r="S66" s="9"/>
      <c r="T66" s="9"/>
      <c r="U66" s="9"/>
      <c r="V66" s="9"/>
      <c r="W66" s="9"/>
      <c r="X66" s="9"/>
      <c r="Y66" s="9"/>
    </row>
    <row r="67" spans="1:25" x14ac:dyDescent="0.3">
      <c r="A67" s="8"/>
      <c r="B67" s="8"/>
      <c r="C67" s="9"/>
      <c r="D67" s="9"/>
      <c r="E67" s="9"/>
      <c r="F67" s="9"/>
      <c r="G67" s="9"/>
      <c r="H67" s="9"/>
      <c r="I67" s="9"/>
      <c r="J67" s="9"/>
      <c r="K67" s="9"/>
      <c r="L67" s="16"/>
      <c r="M67" s="9"/>
      <c r="N67" s="9"/>
      <c r="O67" s="9"/>
      <c r="P67" s="9"/>
      <c r="Q67" s="9"/>
      <c r="R67" s="9"/>
      <c r="S67" s="9"/>
      <c r="T67" s="9"/>
      <c r="U67" s="9"/>
      <c r="V67" s="9"/>
      <c r="W67" s="9"/>
      <c r="X67" s="9"/>
      <c r="Y67" s="9"/>
    </row>
    <row r="68" spans="1:25" x14ac:dyDescent="0.3">
      <c r="A68" s="8"/>
      <c r="B68" s="8"/>
      <c r="C68" s="9"/>
      <c r="D68" s="9"/>
      <c r="E68" s="9"/>
      <c r="F68" s="9"/>
      <c r="G68" s="9"/>
      <c r="H68" s="9"/>
      <c r="I68" s="9"/>
      <c r="J68" s="9"/>
      <c r="K68" s="9"/>
      <c r="L68" s="16"/>
      <c r="M68" s="9"/>
      <c r="N68" s="9"/>
      <c r="O68" s="9"/>
      <c r="P68" s="9"/>
      <c r="Q68" s="9"/>
      <c r="R68" s="9"/>
      <c r="S68" s="9"/>
      <c r="T68" s="9"/>
      <c r="U68" s="9"/>
      <c r="V68" s="9"/>
      <c r="W68" s="9"/>
      <c r="X68" s="9"/>
      <c r="Y68" s="9"/>
    </row>
  </sheetData>
  <sheetProtection sheet="1" formatColumns="0" formatRows="0"/>
  <mergeCells count="21">
    <mergeCell ref="L22:L27"/>
    <mergeCell ref="L29:L33"/>
    <mergeCell ref="G9:J9"/>
    <mergeCell ref="G10:J10"/>
    <mergeCell ref="G11:J11"/>
    <mergeCell ref="G12:J12"/>
    <mergeCell ref="G13:J13"/>
    <mergeCell ref="G14:J14"/>
    <mergeCell ref="G15:J15"/>
    <mergeCell ref="G16:J16"/>
    <mergeCell ref="G17:J17"/>
    <mergeCell ref="L7:L19"/>
    <mergeCell ref="B44:C44"/>
    <mergeCell ref="A1:K3"/>
    <mergeCell ref="G18:J18"/>
    <mergeCell ref="G19:J19"/>
    <mergeCell ref="E44:J44"/>
    <mergeCell ref="B41:C41"/>
    <mergeCell ref="E43:J43"/>
    <mergeCell ref="E41:J41"/>
    <mergeCell ref="E40:J40"/>
  </mergeCells>
  <dataValidations xWindow="844" yWindow="651" count="9">
    <dataValidation type="whole" allowBlank="1" showInputMessage="1" showErrorMessage="1" errorTitle="Information" error="Please enter integer number between 1 and 10." sqref="E24:E31 D10:D19" xr:uid="{8B59650C-4F61-4835-A4CF-133BA69D23E4}">
      <formula1>1</formula1>
      <formula2>10</formula2>
    </dataValidation>
    <dataValidation type="whole" allowBlank="1" showInputMessage="1" showErrorMessage="1" errorTitle="Information" error="Please enter integer number between 1 and 20." sqref="D24:D31" xr:uid="{CEC2333E-7E83-4849-9B8E-06CDB903AE03}">
      <formula1>1</formula1>
      <formula2>20</formula2>
    </dataValidation>
    <dataValidation type="whole" allowBlank="1" showInputMessage="1" showErrorMessage="1" errorTitle="Information" error="Please enter distances longer than 50 km, for shorter travels use expenses in part 3" prompt="Use link below the table to calculate the distance" sqref="G24:G31" xr:uid="{03173FBB-6C42-4070-AE3B-43CE437E8E53}">
      <formula1>50</formula1>
      <formula2>99999</formula2>
    </dataValidation>
    <dataValidation type="decimal" operator="greaterThanOrEqual" allowBlank="1" showInputMessage="1" showErrorMessage="1" sqref="D44 D41" xr:uid="{11F31B12-D37F-4DD8-B585-792BC4FE19E6}">
      <formula1>0</formula1>
    </dataValidation>
    <dataValidation type="whole" allowBlank="1" showInputMessage="1" showErrorMessage="1" errorTitle="Information" error="Please enter integer number between 1 and 20." sqref="C20" xr:uid="{C3C95427-463D-4EE5-9EDE-7B6F83B5F89E}">
      <formula1>1</formula1>
      <formula2>50</formula2>
    </dataValidation>
    <dataValidation type="decimal" allowBlank="1" showInputMessage="1" showErrorMessage="1" errorTitle="Information" error="Please enter only numbers. " sqref="E10:E19" xr:uid="{CF250E7B-6F13-4011-B1B8-FDE3EAB95CCC}">
      <formula1>1</formula1>
      <formula2>1000</formula2>
    </dataValidation>
    <dataValidation allowBlank="1" showInputMessage="1" showErrorMessage="1" errorTitle="Information" error="Please enter integer number between 1 and 10." sqref="F10:F19" xr:uid="{84F52A9A-1B85-4837-9309-E923EE2F9249}"/>
    <dataValidation type="decimal" allowBlank="1" showInputMessage="1" showErrorMessage="1" errorTitle="Information" error="Please enter integer number between 1 and 20." sqref="C10:C19" xr:uid="{6CC13D2A-EBF1-4236-8C7E-8BA17FD2EA6C}">
      <formula1>1</formula1>
      <formula2>10000</formula2>
    </dataValidation>
    <dataValidation type="decimal" allowBlank="1" showInputMessage="1" showErrorMessage="1" sqref="C52" xr:uid="{EB554B0D-8CA5-474C-8B3D-1AE3F059391B}">
      <formula1>0</formula1>
      <formula2>0.07</formula2>
    </dataValidation>
  </dataValidations>
  <hyperlinks>
    <hyperlink ref="C32:E32" r:id="rId1" display="Distance calculator link for travels more than 400 km" xr:uid="{0DC927DF-C8F8-4228-B67F-22FCCA371203}"/>
    <hyperlink ref="D59:E59" r:id="rId2" display="Exchange rate (InforEuro) (europa.eu)" xr:uid="{1587032E-B050-499E-AB02-D79756C027C0}"/>
    <hyperlink ref="L28" r:id="rId3" xr:uid="{4B73E9A3-1F58-4144-985D-5C248CBFD508}"/>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xWindow="844" yWindow="651" count="1">
        <x14:dataValidation type="list" allowBlank="1" showInputMessage="1" showErrorMessage="1" errorTitle="Information" error="Please select a country from the list" xr:uid="{A6B9B0B2-833D-4597-A99B-3CEAD8C0C6AD}">
          <x14:formula1>
            <xm:f>Data!$B$2:$B$28</xm:f>
          </x14:formula1>
          <xm:sqref>D7 C24:C31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8</vt:i4>
      </vt:variant>
    </vt:vector>
  </HeadingPairs>
  <TitlesOfParts>
    <vt:vector size="9" baseType="lpstr">
      <vt:lpstr>Calculator</vt:lpstr>
      <vt:lpstr>atstumu_ikainiai</vt:lpstr>
      <vt:lpstr>dist_iki</vt:lpstr>
      <vt:lpstr>dist_kaina</vt:lpstr>
      <vt:lpstr>dist_nuo</vt:lpstr>
      <vt:lpstr>saliu_ikainiai</vt:lpstr>
      <vt:lpstr>trumpos_per_siena</vt:lpstr>
      <vt:lpstr>valstybes53</vt:lpstr>
      <vt:lpstr>vietiniai_ikainiai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Dalia Justinavičiūtė</dc:creator>
  <cp:keywords/>
  <dc:description/>
  <cp:lastModifiedBy>Dalia Justinavičiūtė</cp:lastModifiedBy>
  <cp:revision/>
  <dcterms:created xsi:type="dcterms:W3CDTF">2022-09-23T10:35:32Z</dcterms:created>
  <dcterms:modified xsi:type="dcterms:W3CDTF">2023-01-11T15:53:07Z</dcterms:modified>
  <cp:category/>
  <cp:contentStatus/>
</cp:coreProperties>
</file>